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35" windowWidth="12120" windowHeight="8700"/>
  </bookViews>
  <sheets>
    <sheet name="Лицевая" sheetId="12" r:id="rId1"/>
    <sheet name="Оборотная" sheetId="13" r:id="rId2"/>
    <sheet name="Vars" sheetId="19" state="hidden" r:id="rId3"/>
  </sheets>
  <definedNames>
    <definedName name="Игровое_время">Vars!$B$2</definedName>
    <definedName name="_xlnm.Print_Area" localSheetId="0">Лицевая!$A$1:$AD$51</definedName>
    <definedName name="_xlnm.Print_Area" localSheetId="1">Оборотная!$A$1:$J$64</definedName>
    <definedName name="Стартовое_время">Vars!$B$1</definedName>
  </definedNames>
  <calcPr calcId="124519"/>
</workbook>
</file>

<file path=xl/calcChain.xml><?xml version="1.0" encoding="utf-8"?>
<calcChain xmlns="http://schemas.openxmlformats.org/spreadsheetml/2006/main">
  <c r="B4" i="19"/>
  <c r="B3"/>
  <c r="DZ11" i="12"/>
  <c r="DX11"/>
  <c r="DX28" s="1"/>
  <c r="AJ13"/>
  <c r="AK13"/>
  <c r="AL13"/>
  <c r="AM13"/>
  <c r="AU13" s="1"/>
  <c r="AO13"/>
  <c r="AP13" s="1"/>
  <c r="AQ13"/>
  <c r="AR13"/>
  <c r="AY13"/>
  <c r="BR13"/>
  <c r="EB13"/>
  <c r="AJ14"/>
  <c r="AK14"/>
  <c r="AL14"/>
  <c r="AM14"/>
  <c r="AU14" s="1"/>
  <c r="AO14"/>
  <c r="AP14" s="1"/>
  <c r="AQ14"/>
  <c r="AR14"/>
  <c r="AY14"/>
  <c r="AZ14"/>
  <c r="BR14"/>
  <c r="BS14"/>
  <c r="EB14"/>
  <c r="AJ15"/>
  <c r="AK15"/>
  <c r="AL15"/>
  <c r="AM15"/>
  <c r="AU15"/>
  <c r="AO15"/>
  <c r="AP15"/>
  <c r="AQ15"/>
  <c r="AR15"/>
  <c r="AY15"/>
  <c r="AZ15"/>
  <c r="BA15"/>
  <c r="BR15"/>
  <c r="BS15"/>
  <c r="BT15"/>
  <c r="EB15"/>
  <c r="AJ16"/>
  <c r="AK16"/>
  <c r="AL16"/>
  <c r="AM16"/>
  <c r="AU16"/>
  <c r="AO16"/>
  <c r="AP16"/>
  <c r="AQ16"/>
  <c r="AR16"/>
  <c r="AY16"/>
  <c r="AZ16"/>
  <c r="BA16"/>
  <c r="BB16"/>
  <c r="BR16"/>
  <c r="BS16"/>
  <c r="BT16"/>
  <c r="BU16"/>
  <c r="EB16"/>
  <c r="AJ17"/>
  <c r="AK17"/>
  <c r="AL17"/>
  <c r="AM17"/>
  <c r="AU17"/>
  <c r="AO17"/>
  <c r="AP17"/>
  <c r="AQ17"/>
  <c r="AR17"/>
  <c r="AY17"/>
  <c r="AZ17"/>
  <c r="BA17"/>
  <c r="BB17"/>
  <c r="BC17"/>
  <c r="BR17"/>
  <c r="BS17"/>
  <c r="BT17"/>
  <c r="BU17"/>
  <c r="BV17"/>
  <c r="EB17"/>
  <c r="AJ18"/>
  <c r="AK18"/>
  <c r="AL18"/>
  <c r="AM18"/>
  <c r="AU18"/>
  <c r="AO18"/>
  <c r="AP18"/>
  <c r="AQ18"/>
  <c r="AR18"/>
  <c r="AY18"/>
  <c r="AZ18"/>
  <c r="BA18"/>
  <c r="BB18"/>
  <c r="BC18"/>
  <c r="BD18"/>
  <c r="BR18"/>
  <c r="BS18"/>
  <c r="BT18"/>
  <c r="BU18"/>
  <c r="BV18"/>
  <c r="BW18"/>
  <c r="EB18"/>
  <c r="AJ19"/>
  <c r="AK19"/>
  <c r="AL19"/>
  <c r="AM19"/>
  <c r="AU19"/>
  <c r="AO19"/>
  <c r="AQ19"/>
  <c r="AR19"/>
  <c r="AY19"/>
  <c r="AZ19"/>
  <c r="BA19"/>
  <c r="BB19"/>
  <c r="BC19"/>
  <c r="BD19"/>
  <c r="BE19"/>
  <c r="BR19"/>
  <c r="BS19"/>
  <c r="BT19"/>
  <c r="BU19"/>
  <c r="BV19"/>
  <c r="BW19"/>
  <c r="BX19"/>
  <c r="EB19"/>
  <c r="AJ20"/>
  <c r="AK20"/>
  <c r="AL20"/>
  <c r="AM20"/>
  <c r="AU20"/>
  <c r="AO20"/>
  <c r="AP20"/>
  <c r="AQ20"/>
  <c r="AR20"/>
  <c r="AY20"/>
  <c r="AZ20"/>
  <c r="BA20"/>
  <c r="BB20"/>
  <c r="BC20"/>
  <c r="BD20"/>
  <c r="BE20"/>
  <c r="BF20"/>
  <c r="BR20"/>
  <c r="BS20"/>
  <c r="BT20"/>
  <c r="BU20"/>
  <c r="BV20"/>
  <c r="BW20"/>
  <c r="BX20"/>
  <c r="BY20"/>
  <c r="EB20"/>
  <c r="AJ21"/>
  <c r="AK21"/>
  <c r="AL21"/>
  <c r="AM21"/>
  <c r="AU21"/>
  <c r="AO21"/>
  <c r="AQ21"/>
  <c r="AR21"/>
  <c r="AY21"/>
  <c r="AZ21"/>
  <c r="BA21"/>
  <c r="BB21"/>
  <c r="BC21"/>
  <c r="BD21"/>
  <c r="BE21"/>
  <c r="BF21"/>
  <c r="BG21"/>
  <c r="BR21"/>
  <c r="BS21"/>
  <c r="BT21"/>
  <c r="BU21"/>
  <c r="BV21"/>
  <c r="BW21"/>
  <c r="BX21"/>
  <c r="BY21"/>
  <c r="BZ21"/>
  <c r="EB21"/>
  <c r="AG22"/>
  <c r="AV22" s="1"/>
  <c r="AJ22"/>
  <c r="AK22"/>
  <c r="AL22"/>
  <c r="AM22"/>
  <c r="AU22"/>
  <c r="AO22"/>
  <c r="AP22"/>
  <c r="AQ22"/>
  <c r="AR22"/>
  <c r="AY22"/>
  <c r="AZ22"/>
  <c r="BA22"/>
  <c r="BB22"/>
  <c r="BC22"/>
  <c r="BD22"/>
  <c r="BE22"/>
  <c r="BF22"/>
  <c r="BG22"/>
  <c r="BH22"/>
  <c r="BR22"/>
  <c r="BS22"/>
  <c r="BT22"/>
  <c r="BU22"/>
  <c r="BV22"/>
  <c r="BW22"/>
  <c r="BX22"/>
  <c r="BY22"/>
  <c r="BZ22"/>
  <c r="CA22"/>
  <c r="EB22"/>
  <c r="AG23"/>
  <c r="AJ23"/>
  <c r="AK23"/>
  <c r="AL23"/>
  <c r="AM23"/>
  <c r="AU23"/>
  <c r="AO23"/>
  <c r="AQ23"/>
  <c r="AR23"/>
  <c r="AY23"/>
  <c r="AZ23"/>
  <c r="BA23"/>
  <c r="BB23"/>
  <c r="BC23"/>
  <c r="BD23"/>
  <c r="BE23"/>
  <c r="BF23"/>
  <c r="BG23"/>
  <c r="BH23"/>
  <c r="BI23"/>
  <c r="BR23"/>
  <c r="BS23"/>
  <c r="BT23"/>
  <c r="BU23"/>
  <c r="BV23"/>
  <c r="BW23"/>
  <c r="BX23"/>
  <c r="BY23"/>
  <c r="BZ23"/>
  <c r="CA23"/>
  <c r="CB23"/>
  <c r="EB23"/>
  <c r="AF24"/>
  <c r="AW24" s="1"/>
  <c r="AG24"/>
  <c r="AV24" s="1"/>
  <c r="AJ24"/>
  <c r="AK24"/>
  <c r="AL24"/>
  <c r="AM24"/>
  <c r="AU24"/>
  <c r="AO24"/>
  <c r="AP24"/>
  <c r="AQ24"/>
  <c r="AR24"/>
  <c r="AY24"/>
  <c r="AZ24"/>
  <c r="BA24"/>
  <c r="BB24"/>
  <c r="BC24"/>
  <c r="BD24"/>
  <c r="BE24"/>
  <c r="BF24"/>
  <c r="BG24"/>
  <c r="BH24"/>
  <c r="BI24"/>
  <c r="BI32" s="1"/>
  <c r="BJ24"/>
  <c r="BR24"/>
  <c r="BS24"/>
  <c r="BT24"/>
  <c r="BU24"/>
  <c r="BV24"/>
  <c r="BW24"/>
  <c r="BX24"/>
  <c r="BY24"/>
  <c r="BZ24"/>
  <c r="CA24"/>
  <c r="CB24"/>
  <c r="CC24"/>
  <c r="EB24"/>
  <c r="AF25"/>
  <c r="AW25" s="1"/>
  <c r="AG25"/>
  <c r="AV25"/>
  <c r="AJ25"/>
  <c r="AK25"/>
  <c r="AL25"/>
  <c r="AM25"/>
  <c r="AO25"/>
  <c r="AP25"/>
  <c r="AQ25"/>
  <c r="AR25"/>
  <c r="AY25"/>
  <c r="AZ25"/>
  <c r="BA25"/>
  <c r="BB25"/>
  <c r="BC25"/>
  <c r="BD25"/>
  <c r="BE25"/>
  <c r="BF25"/>
  <c r="BG25"/>
  <c r="BH25"/>
  <c r="BI25"/>
  <c r="BJ25"/>
  <c r="BK25"/>
  <c r="BK32"/>
  <c r="BR25"/>
  <c r="BS25"/>
  <c r="BT25"/>
  <c r="BU25"/>
  <c r="BV25"/>
  <c r="BW25"/>
  <c r="BX25"/>
  <c r="BY25"/>
  <c r="BZ25"/>
  <c r="CA25"/>
  <c r="CB25"/>
  <c r="CC25"/>
  <c r="CD25"/>
  <c r="EB25"/>
  <c r="AF26"/>
  <c r="AW26" s="1"/>
  <c r="AG26"/>
  <c r="AV26"/>
  <c r="AJ26"/>
  <c r="AK26"/>
  <c r="AL26"/>
  <c r="AM26"/>
  <c r="AU26"/>
  <c r="AO26"/>
  <c r="AQ26"/>
  <c r="AR26"/>
  <c r="AY26"/>
  <c r="AZ26"/>
  <c r="BA26"/>
  <c r="BB26"/>
  <c r="BC26"/>
  <c r="BD26"/>
  <c r="BE26"/>
  <c r="BF26"/>
  <c r="BG26"/>
  <c r="BH26"/>
  <c r="BI26"/>
  <c r="BJ26"/>
  <c r="BK26"/>
  <c r="BL26"/>
  <c r="BR26"/>
  <c r="BS26"/>
  <c r="BT26"/>
  <c r="BU26"/>
  <c r="BV26"/>
  <c r="BW26"/>
  <c r="BX26"/>
  <c r="BY26"/>
  <c r="BZ26"/>
  <c r="CA26"/>
  <c r="CB26"/>
  <c r="CC26"/>
  <c r="CD26"/>
  <c r="CE26"/>
  <c r="CE32" s="1"/>
  <c r="EB26"/>
  <c r="AF27"/>
  <c r="AW27"/>
  <c r="AG27"/>
  <c r="AV27" s="1"/>
  <c r="AJ27"/>
  <c r="AK27"/>
  <c r="AL27"/>
  <c r="AM27"/>
  <c r="AO27"/>
  <c r="AP27"/>
  <c r="AQ27"/>
  <c r="AR27"/>
  <c r="AY27"/>
  <c r="AZ27"/>
  <c r="BA27"/>
  <c r="BB27"/>
  <c r="BC27"/>
  <c r="BD27"/>
  <c r="BE27"/>
  <c r="BF27"/>
  <c r="BG27"/>
  <c r="BH27"/>
  <c r="BI27"/>
  <c r="BJ27"/>
  <c r="BK27"/>
  <c r="BL27"/>
  <c r="BM27"/>
  <c r="BR27"/>
  <c r="BS27"/>
  <c r="BT27"/>
  <c r="BU27"/>
  <c r="BV27"/>
  <c r="BW27"/>
  <c r="BX27"/>
  <c r="BY27"/>
  <c r="BZ27"/>
  <c r="CA27"/>
  <c r="CB27"/>
  <c r="CC27"/>
  <c r="CD27"/>
  <c r="CD32" s="1"/>
  <c r="CE27"/>
  <c r="CF27"/>
  <c r="CF32" s="1"/>
  <c r="EB27"/>
  <c r="AF28"/>
  <c r="AW28" s="1"/>
  <c r="AG28"/>
  <c r="AV28" s="1"/>
  <c r="AJ28"/>
  <c r="AK28"/>
  <c r="AL28"/>
  <c r="AM28"/>
  <c r="AU28"/>
  <c r="AO28"/>
  <c r="AP28"/>
  <c r="AQ28"/>
  <c r="AR28"/>
  <c r="AY28"/>
  <c r="AZ28"/>
  <c r="BA28"/>
  <c r="BB28"/>
  <c r="BC28"/>
  <c r="BD28"/>
  <c r="BE28"/>
  <c r="BF28"/>
  <c r="BG28"/>
  <c r="BH28"/>
  <c r="BI28"/>
  <c r="BJ28"/>
  <c r="BK28"/>
  <c r="BL28"/>
  <c r="BM28"/>
  <c r="BM32"/>
  <c r="BN28"/>
  <c r="BR28"/>
  <c r="BS28"/>
  <c r="BT28"/>
  <c r="BU28"/>
  <c r="BV28"/>
  <c r="BW28"/>
  <c r="BX28"/>
  <c r="BY28"/>
  <c r="BZ28"/>
  <c r="CA28"/>
  <c r="CB28"/>
  <c r="CC28"/>
  <c r="CD28"/>
  <c r="CE28"/>
  <c r="CF28"/>
  <c r="CG28"/>
  <c r="EB28"/>
  <c r="AF29"/>
  <c r="AW29" s="1"/>
  <c r="AG29"/>
  <c r="AV29" s="1"/>
  <c r="AJ29"/>
  <c r="AK29"/>
  <c r="AL29"/>
  <c r="AM29"/>
  <c r="AO29"/>
  <c r="AN29"/>
  <c r="AQ29"/>
  <c r="AR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R29"/>
  <c r="BS29"/>
  <c r="BT29"/>
  <c r="BU29"/>
  <c r="BV29"/>
  <c r="BW29"/>
  <c r="BX29"/>
  <c r="BY29"/>
  <c r="BZ29"/>
  <c r="CA29"/>
  <c r="CB29"/>
  <c r="CC29"/>
  <c r="CD29"/>
  <c r="CE29"/>
  <c r="CF29"/>
  <c r="CG29"/>
  <c r="CG32"/>
  <c r="CH29"/>
  <c r="CH32"/>
  <c r="EB29"/>
  <c r="AF30"/>
  <c r="AW30" s="1"/>
  <c r="AG30"/>
  <c r="AV30" s="1"/>
  <c r="AJ30"/>
  <c r="AK30"/>
  <c r="AL30"/>
  <c r="AM30"/>
  <c r="AO30"/>
  <c r="AN30"/>
  <c r="AP30"/>
  <c r="AQ30"/>
  <c r="AQ31"/>
  <c r="AQ32"/>
  <c r="AR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EB30"/>
  <c r="AF31"/>
  <c r="AW31" s="1"/>
  <c r="AG31"/>
  <c r="AV31" s="1"/>
  <c r="AJ31"/>
  <c r="AK31"/>
  <c r="AL31"/>
  <c r="AM31"/>
  <c r="AU31"/>
  <c r="AO31"/>
  <c r="AP31"/>
  <c r="AR31"/>
  <c r="AY31"/>
  <c r="AZ31"/>
  <c r="BA31"/>
  <c r="BB31"/>
  <c r="BC31"/>
  <c r="BD31"/>
  <c r="BE31"/>
  <c r="BF31"/>
  <c r="BG31"/>
  <c r="BH31"/>
  <c r="BI31"/>
  <c r="BJ31"/>
  <c r="BK31"/>
  <c r="BL31"/>
  <c r="BM31"/>
  <c r="BN31"/>
  <c r="BN32"/>
  <c r="BO31"/>
  <c r="BP31"/>
  <c r="BP32"/>
  <c r="BQ31"/>
  <c r="BQ32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I32"/>
  <c r="CJ31"/>
  <c r="CJ32"/>
  <c r="EB31"/>
  <c r="B32"/>
  <c r="CO31" s="1"/>
  <c r="U32"/>
  <c r="DF31" s="1"/>
  <c r="AF32"/>
  <c r="AW32" s="1"/>
  <c r="AG32"/>
  <c r="AV32" s="1"/>
  <c r="AJ32"/>
  <c r="AK32"/>
  <c r="AL32"/>
  <c r="AM32"/>
  <c r="AU32"/>
  <c r="AO32"/>
  <c r="AP32"/>
  <c r="AR32"/>
  <c r="EB32"/>
  <c r="P33"/>
  <c r="AF33"/>
  <c r="AW33" s="1"/>
  <c r="AG33"/>
  <c r="AJ33"/>
  <c r="AM33"/>
  <c r="AU33"/>
  <c r="AO33"/>
  <c r="AP33"/>
  <c r="EB33"/>
  <c r="P34"/>
  <c r="AF34"/>
  <c r="AW34"/>
  <c r="AG34"/>
  <c r="AV34" s="1"/>
  <c r="AJ34"/>
  <c r="AM34"/>
  <c r="AO34"/>
  <c r="AP34"/>
  <c r="EB34"/>
  <c r="AF35"/>
  <c r="AW35"/>
  <c r="AG35"/>
  <c r="AV35" s="1"/>
  <c r="AJ35"/>
  <c r="AM35"/>
  <c r="AO35"/>
  <c r="AN35"/>
  <c r="EB35"/>
  <c r="P36"/>
  <c r="AF36"/>
  <c r="AG36"/>
  <c r="AJ36"/>
  <c r="AW36"/>
  <c r="AM36"/>
  <c r="AU36"/>
  <c r="AO36"/>
  <c r="AP36"/>
  <c r="EB36"/>
  <c r="P37"/>
  <c r="AF37"/>
  <c r="AW37"/>
  <c r="AG37"/>
  <c r="AV37" s="1"/>
  <c r="AJ37"/>
  <c r="AM37"/>
  <c r="AO37"/>
  <c r="AN37"/>
  <c r="EB37"/>
  <c r="P38"/>
  <c r="AF38"/>
  <c r="AG38"/>
  <c r="AV38"/>
  <c r="AJ38"/>
  <c r="AM38"/>
  <c r="AU38"/>
  <c r="AO38"/>
  <c r="AN38"/>
  <c r="AP38"/>
  <c r="EB38"/>
  <c r="P39"/>
  <c r="AF39"/>
  <c r="AW39" s="1"/>
  <c r="AG39"/>
  <c r="AV39"/>
  <c r="AJ39"/>
  <c r="AM39"/>
  <c r="AU39"/>
  <c r="AO39"/>
  <c r="AP39"/>
  <c r="EB39"/>
  <c r="AM40"/>
  <c r="AU40"/>
  <c r="AO40"/>
  <c r="AN40"/>
  <c r="AF43"/>
  <c r="AG43"/>
  <c r="AF44"/>
  <c r="AG44"/>
  <c r="AJ44"/>
  <c r="AF45"/>
  <c r="AG45"/>
  <c r="AF46"/>
  <c r="AG46"/>
  <c r="AF47"/>
  <c r="AG47"/>
  <c r="B2" i="19"/>
  <c r="EA11" i="12"/>
  <c r="U31"/>
  <c r="DH30" s="1"/>
  <c r="CK26"/>
  <c r="B30"/>
  <c r="CR29" s="1"/>
  <c r="CN23"/>
  <c r="B31"/>
  <c r="CK30" s="1"/>
  <c r="AF21"/>
  <c r="DY11"/>
  <c r="AF18"/>
  <c r="EA10"/>
  <c r="AN25"/>
  <c r="AN19"/>
  <c r="AN20"/>
  <c r="AN34"/>
  <c r="AN18"/>
  <c r="AP19"/>
  <c r="AN23"/>
  <c r="AP40"/>
  <c r="AN15"/>
  <c r="AP23"/>
  <c r="AN21"/>
  <c r="AN16"/>
  <c r="AN26"/>
  <c r="AW38"/>
  <c r="AN17"/>
  <c r="AP26"/>
  <c r="AU25"/>
  <c r="AP21"/>
  <c r="AN24"/>
  <c r="AN22"/>
  <c r="AP35"/>
  <c r="AU34"/>
  <c r="AN39"/>
  <c r="AV36"/>
  <c r="AV33"/>
  <c r="DR31"/>
  <c r="DO25"/>
  <c r="BO32"/>
  <c r="DR28"/>
  <c r="DM24"/>
  <c r="CK17"/>
  <c r="CR28"/>
  <c r="DG21"/>
  <c r="DD19"/>
  <c r="DL27"/>
  <c r="CK14"/>
  <c r="CK20"/>
  <c r="DJ19"/>
  <c r="CM27"/>
  <c r="CN19"/>
  <c r="DE15"/>
  <c r="CK19"/>
  <c r="CN24"/>
  <c r="CK27"/>
  <c r="CK15"/>
  <c r="CM15"/>
  <c r="CK18"/>
  <c r="CR27"/>
  <c r="CN27"/>
  <c r="DG23"/>
  <c r="DM26"/>
  <c r="DM29"/>
  <c r="DE20"/>
  <c r="CL15"/>
  <c r="DN26"/>
  <c r="CM25"/>
  <c r="CS21"/>
  <c r="CN28"/>
  <c r="DD15"/>
  <c r="DK23"/>
  <c r="CM19"/>
  <c r="DE31"/>
  <c r="DD27"/>
  <c r="DF28"/>
  <c r="DH23"/>
  <c r="DH19"/>
  <c r="CN20"/>
  <c r="CN18"/>
  <c r="DO26"/>
  <c r="CL27"/>
  <c r="CQ28"/>
  <c r="DD20"/>
  <c r="CX27"/>
  <c r="CS27"/>
  <c r="CN25"/>
  <c r="DD17"/>
  <c r="DL24"/>
  <c r="DQ28"/>
  <c r="CQ24"/>
  <c r="DI18"/>
  <c r="CL28"/>
  <c r="DI23"/>
  <c r="DM23"/>
  <c r="DH28"/>
  <c r="DL21"/>
  <c r="CR20"/>
  <c r="CM18"/>
  <c r="DF23"/>
  <c r="DK20"/>
  <c r="CQ27"/>
  <c r="DE23"/>
  <c r="DP26"/>
  <c r="DN24"/>
  <c r="CM20"/>
  <c r="DL26"/>
  <c r="CQ19"/>
  <c r="DG20"/>
  <c r="CS24"/>
  <c r="CY27"/>
  <c r="DD13"/>
  <c r="DI24"/>
  <c r="DS31"/>
  <c r="DG29"/>
  <c r="DF15"/>
  <c r="DG19"/>
  <c r="DI26"/>
  <c r="DF22"/>
  <c r="CP18"/>
  <c r="DJ27"/>
  <c r="DK29"/>
  <c r="CK28"/>
  <c r="CS28"/>
  <c r="DD18"/>
  <c r="DS28"/>
  <c r="DG17"/>
  <c r="DI27"/>
  <c r="DG18"/>
  <c r="DM25"/>
  <c r="DH29"/>
  <c r="DS29"/>
  <c r="DE17"/>
  <c r="CV24"/>
  <c r="DF25"/>
  <c r="DL22"/>
  <c r="CW27"/>
  <c r="CZ28"/>
  <c r="CP27"/>
  <c r="DO27"/>
  <c r="DD25"/>
  <c r="DK28"/>
  <c r="DF21"/>
  <c r="DE14"/>
  <c r="DH18"/>
  <c r="DL29"/>
  <c r="CM17"/>
  <c r="CW25"/>
  <c r="CM24"/>
  <c r="DI21"/>
  <c r="DG26"/>
  <c r="DG16"/>
  <c r="CR24"/>
  <c r="DK22"/>
  <c r="DR27"/>
  <c r="DI19"/>
  <c r="DF20"/>
  <c r="CM28"/>
  <c r="DF17"/>
  <c r="DE26"/>
  <c r="DJ29"/>
  <c r="CY28"/>
  <c r="CP28"/>
  <c r="CL25"/>
  <c r="DD23"/>
  <c r="DD16"/>
  <c r="DD21"/>
  <c r="DD26"/>
  <c r="DL28"/>
  <c r="DF27"/>
  <c r="DK27"/>
  <c r="DR29"/>
  <c r="DT31"/>
  <c r="CN17"/>
  <c r="CP20"/>
  <c r="DI28"/>
  <c r="DQ29"/>
  <c r="DH25"/>
  <c r="CK24"/>
  <c r="DE16"/>
  <c r="DI20"/>
  <c r="DK26"/>
  <c r="CR23"/>
  <c r="DE19"/>
  <c r="DJ24"/>
  <c r="CQ20"/>
  <c r="CK16"/>
  <c r="CO24"/>
  <c r="CO27"/>
  <c r="CM16"/>
  <c r="CO19"/>
  <c r="CO20"/>
  <c r="CO18"/>
  <c r="CO25"/>
  <c r="CN16"/>
  <c r="CR21"/>
  <c r="CP21"/>
  <c r="CT27"/>
  <c r="CT24"/>
  <c r="CK21"/>
  <c r="CT28"/>
  <c r="CT26"/>
  <c r="CO28"/>
  <c r="CL16"/>
  <c r="DP25"/>
  <c r="DO24"/>
  <c r="DP29"/>
  <c r="DD24"/>
  <c r="DP27"/>
  <c r="DP28"/>
  <c r="DE24"/>
  <c r="DN25"/>
  <c r="DK25"/>
  <c r="DN31"/>
  <c r="CW28"/>
  <c r="CV27"/>
  <c r="CQ25"/>
  <c r="CR25"/>
  <c r="DF16"/>
  <c r="DG27"/>
  <c r="DG22"/>
  <c r="DO29"/>
  <c r="DD29"/>
  <c r="DD28"/>
  <c r="DE27"/>
  <c r="DN29"/>
  <c r="DH20"/>
  <c r="DM27"/>
  <c r="DJ22"/>
  <c r="DE18"/>
  <c r="DN28"/>
  <c r="DQ27"/>
  <c r="DF29"/>
  <c r="CL14"/>
  <c r="CK25"/>
  <c r="CV25"/>
  <c r="DH21"/>
  <c r="DH17"/>
  <c r="DK21"/>
  <c r="DF26"/>
  <c r="DE21"/>
  <c r="DH22"/>
  <c r="DE22"/>
  <c r="DL25"/>
  <c r="DE25"/>
  <c r="DF19"/>
  <c r="CS23"/>
  <c r="CS25"/>
  <c r="DK24"/>
  <c r="CX28"/>
  <c r="DF24"/>
  <c r="DO28"/>
  <c r="DG24"/>
  <c r="DD22"/>
  <c r="DH24"/>
  <c r="DD14"/>
  <c r="DG28"/>
  <c r="DM28"/>
  <c r="DJ23"/>
  <c r="DF18"/>
  <c r="DE28"/>
  <c r="DJ26"/>
  <c r="DN23"/>
  <c r="DJ25"/>
  <c r="CL23"/>
  <c r="CL21"/>
  <c r="CM26"/>
  <c r="DG25"/>
  <c r="DM22"/>
  <c r="DQ26"/>
  <c r="DJ21"/>
  <c r="DH26"/>
  <c r="DI22"/>
  <c r="DN27"/>
  <c r="DH27"/>
  <c r="DT29"/>
  <c r="CL18"/>
  <c r="DJ20"/>
  <c r="CP19"/>
  <c r="CL20"/>
  <c r="DJ28"/>
  <c r="CN21"/>
  <c r="CL17"/>
  <c r="CM21"/>
  <c r="CP25"/>
  <c r="CO17"/>
  <c r="DI29"/>
  <c r="DE29"/>
  <c r="CT25"/>
  <c r="DL23"/>
  <c r="CL24"/>
  <c r="CQ21"/>
  <c r="CK13"/>
  <c r="CO21"/>
  <c r="DI25"/>
  <c r="CP24"/>
  <c r="CL19"/>
  <c r="AN32"/>
  <c r="AU30"/>
  <c r="AN28"/>
  <c r="AU29"/>
  <c r="BL32"/>
  <c r="DD31"/>
  <c r="CV26"/>
  <c r="CW26"/>
  <c r="CN26"/>
  <c r="CO26"/>
  <c r="CL22"/>
  <c r="CP22"/>
  <c r="CN22"/>
  <c r="CO22"/>
  <c r="CK22"/>
  <c r="CQ22"/>
  <c r="CU24"/>
  <c r="CM22"/>
  <c r="CU26"/>
  <c r="CS22"/>
  <c r="CS26"/>
  <c r="CV28"/>
  <c r="CQ26"/>
  <c r="CT23"/>
  <c r="CR22"/>
  <c r="CQ23"/>
  <c r="CP23"/>
  <c r="CK23"/>
  <c r="CX26"/>
  <c r="CP26"/>
  <c r="CU27"/>
  <c r="CO23"/>
  <c r="CU25"/>
  <c r="CT22"/>
  <c r="CU28"/>
  <c r="CU23"/>
  <c r="CL26"/>
  <c r="CM23"/>
  <c r="CR26"/>
  <c r="AN14"/>
  <c r="AT40"/>
  <c r="AS25"/>
  <c r="AN27"/>
  <c r="AN33"/>
  <c r="AN36"/>
  <c r="AS29"/>
  <c r="AN31"/>
  <c r="AU37"/>
  <c r="AU35"/>
  <c r="AS26"/>
  <c r="AT25"/>
  <c r="AT14"/>
  <c r="DL30"/>
  <c r="DJ31"/>
  <c r="DK31"/>
  <c r="DX15"/>
  <c r="AG15" s="1"/>
  <c r="AF15"/>
  <c r="DH31"/>
  <c r="DF30"/>
  <c r="DP30"/>
  <c r="DX23"/>
  <c r="AF23" s="1"/>
  <c r="DM31"/>
  <c r="DL31"/>
  <c r="DG31"/>
  <c r="DU31"/>
  <c r="DQ31"/>
  <c r="DP31"/>
  <c r="DI31"/>
  <c r="DX24"/>
  <c r="DX39"/>
  <c r="DX14"/>
  <c r="AF14" s="1"/>
  <c r="DX38"/>
  <c r="DX16"/>
  <c r="AG16" s="1"/>
  <c r="DZ10"/>
  <c r="DZ35" s="1"/>
  <c r="AJ47"/>
  <c r="DZ25"/>
  <c r="DZ37"/>
  <c r="DZ36"/>
  <c r="DZ28"/>
  <c r="DZ34"/>
  <c r="DZ13"/>
  <c r="DZ22"/>
  <c r="AP37"/>
  <c r="AP29"/>
  <c r="AV23" l="1"/>
  <c r="AW23"/>
  <c r="AW21"/>
  <c r="AT27"/>
  <c r="AT29"/>
  <c r="AT34"/>
  <c r="AS40"/>
  <c r="AS13"/>
  <c r="AT16"/>
  <c r="AT21"/>
  <c r="AS33"/>
  <c r="AS20"/>
  <c r="AC31"/>
  <c r="J32"/>
  <c r="AT26"/>
  <c r="AS21"/>
  <c r="AT19"/>
  <c r="AT15"/>
  <c r="AT37"/>
  <c r="AS32"/>
  <c r="AS30"/>
  <c r="AS38"/>
  <c r="AS36"/>
  <c r="AT36"/>
  <c r="AS37"/>
  <c r="AT39"/>
  <c r="AT35"/>
  <c r="AT28"/>
  <c r="AT20"/>
  <c r="AT38"/>
  <c r="J31"/>
  <c r="AT17"/>
  <c r="AT30"/>
  <c r="AT31"/>
  <c r="AS18"/>
  <c r="AT23"/>
  <c r="AF16"/>
  <c r="AW16" s="1"/>
  <c r="AV16"/>
  <c r="AG14"/>
  <c r="AV14" s="1"/>
  <c r="CB32"/>
  <c r="CC32"/>
  <c r="CA32"/>
  <c r="BY32"/>
  <c r="BZ32"/>
  <c r="BH32"/>
  <c r="BJ32"/>
  <c r="AS22"/>
  <c r="AS23"/>
  <c r="AT22"/>
  <c r="AT18"/>
  <c r="AT33"/>
  <c r="AS28"/>
  <c r="AT32"/>
  <c r="AU27"/>
  <c r="AC33" s="1"/>
  <c r="AS39"/>
  <c r="AS14"/>
  <c r="AS35"/>
  <c r="AC32"/>
  <c r="AS31"/>
  <c r="AS34"/>
  <c r="AS27"/>
  <c r="AT24"/>
  <c r="J30"/>
  <c r="AS24"/>
  <c r="AS19"/>
  <c r="AS16"/>
  <c r="AN13"/>
  <c r="AS17" s="1"/>
  <c r="BV32"/>
  <c r="BX32"/>
  <c r="DO31"/>
  <c r="DX33"/>
  <c r="DZ14"/>
  <c r="DZ17"/>
  <c r="DZ20"/>
  <c r="DZ26"/>
  <c r="DZ32"/>
  <c r="DZ15"/>
  <c r="DX35"/>
  <c r="DX20"/>
  <c r="DY10"/>
  <c r="DX30"/>
  <c r="DX26"/>
  <c r="DX25"/>
  <c r="DX21"/>
  <c r="AG21" s="1"/>
  <c r="AV21" s="1"/>
  <c r="DX18"/>
  <c r="AG18" s="1"/>
  <c r="AV18" s="1"/>
  <c r="DZ23"/>
  <c r="DZ21"/>
  <c r="DZ19"/>
  <c r="DZ18"/>
  <c r="DZ31"/>
  <c r="DZ16"/>
  <c r="DZ27"/>
  <c r="DX37"/>
  <c r="DX19"/>
  <c r="DX31"/>
  <c r="DX13"/>
  <c r="DX32"/>
  <c r="DP32"/>
  <c r="DZ24"/>
  <c r="DZ33"/>
  <c r="DZ30"/>
  <c r="DZ29"/>
  <c r="DZ39"/>
  <c r="DZ38"/>
  <c r="DX36"/>
  <c r="DX34"/>
  <c r="DX29"/>
  <c r="DX27"/>
  <c r="DX22"/>
  <c r="AF22" s="1"/>
  <c r="AW22" s="1"/>
  <c r="DG30"/>
  <c r="DG32" s="1"/>
  <c r="DX17"/>
  <c r="DS30"/>
  <c r="DS32" s="1"/>
  <c r="J33"/>
  <c r="AT13"/>
  <c r="AS15"/>
  <c r="AW18"/>
  <c r="BG32"/>
  <c r="BF32"/>
  <c r="BE32"/>
  <c r="BA32"/>
  <c r="BD32"/>
  <c r="BB32"/>
  <c r="BC32"/>
  <c r="AZ32"/>
  <c r="AQ41"/>
  <c r="AY32"/>
  <c r="I31"/>
  <c r="AW15"/>
  <c r="AV15"/>
  <c r="AW14"/>
  <c r="H31"/>
  <c r="AA31"/>
  <c r="AB31"/>
  <c r="H30"/>
  <c r="H32"/>
  <c r="I32"/>
  <c r="AB32"/>
  <c r="I30"/>
  <c r="AA32"/>
  <c r="DL32"/>
  <c r="BS32"/>
  <c r="BU32"/>
  <c r="BW32"/>
  <c r="BT32"/>
  <c r="DH32"/>
  <c r="AR41"/>
  <c r="BR32"/>
  <c r="DF32"/>
  <c r="DD30"/>
  <c r="DD32" s="1"/>
  <c r="DN30"/>
  <c r="DN32" s="1"/>
  <c r="DI30"/>
  <c r="DI32" s="1"/>
  <c r="DJ30"/>
  <c r="DJ32" s="1"/>
  <c r="DE30"/>
  <c r="DE32" s="1"/>
  <c r="DT30"/>
  <c r="DT32" s="1"/>
  <c r="DM30"/>
  <c r="DM32" s="1"/>
  <c r="DQ30"/>
  <c r="DQ32" s="1"/>
  <c r="DO30"/>
  <c r="DV31"/>
  <c r="DV32" s="1"/>
  <c r="DU30"/>
  <c r="DU32" s="1"/>
  <c r="DR30"/>
  <c r="DR32" s="1"/>
  <c r="DK30"/>
  <c r="DK32" s="1"/>
  <c r="CU29"/>
  <c r="CU31"/>
  <c r="CX31"/>
  <c r="DC35"/>
  <c r="DC36" s="1"/>
  <c r="CU30"/>
  <c r="CL29"/>
  <c r="CL30"/>
  <c r="CS30"/>
  <c r="CW30"/>
  <c r="CV30"/>
  <c r="CN29"/>
  <c r="CM31"/>
  <c r="CQ31"/>
  <c r="DC31"/>
  <c r="DC32" s="1"/>
  <c r="CZ31"/>
  <c r="CY30"/>
  <c r="CM29"/>
  <c r="CT29"/>
  <c r="CZ29"/>
  <c r="DA30"/>
  <c r="DB30"/>
  <c r="CK29"/>
  <c r="CL31"/>
  <c r="CR30"/>
  <c r="CY31"/>
  <c r="CK31"/>
  <c r="CR31"/>
  <c r="CP31"/>
  <c r="CT31"/>
  <c r="DA29"/>
  <c r="CW29"/>
  <c r="CX30"/>
  <c r="CQ29"/>
  <c r="CX29"/>
  <c r="CO30"/>
  <c r="CM30"/>
  <c r="CO29"/>
  <c r="CN31"/>
  <c r="CP29"/>
  <c r="DC37"/>
  <c r="DC38" s="1"/>
  <c r="CS31"/>
  <c r="CV31"/>
  <c r="DB31"/>
  <c r="DA31"/>
  <c r="CW31"/>
  <c r="CY29"/>
  <c r="CV29"/>
  <c r="CS29"/>
  <c r="CS32" s="1"/>
  <c r="CT30"/>
  <c r="CP30"/>
  <c r="CZ30"/>
  <c r="CQ30"/>
  <c r="CN30"/>
  <c r="AT41" l="1"/>
  <c r="AT42" s="1"/>
  <c r="DO32"/>
  <c r="DV33" s="1"/>
  <c r="AG20"/>
  <c r="AV20" s="1"/>
  <c r="AF20"/>
  <c r="AW20" s="1"/>
  <c r="AS41"/>
  <c r="AS42" s="1"/>
  <c r="AF19"/>
  <c r="AW19" s="1"/>
  <c r="AG19"/>
  <c r="AV19" s="1"/>
  <c r="AF17"/>
  <c r="AW17" s="1"/>
  <c r="AG17"/>
  <c r="AV17" s="1"/>
  <c r="AF13"/>
  <c r="AH14" s="1"/>
  <c r="AG13"/>
  <c r="DY24"/>
  <c r="DY30"/>
  <c r="DY39"/>
  <c r="DY35"/>
  <c r="DY26"/>
  <c r="DY38"/>
  <c r="DY33"/>
  <c r="DY22"/>
  <c r="DY28"/>
  <c r="DY18"/>
  <c r="DY27"/>
  <c r="DY37"/>
  <c r="DY17"/>
  <c r="DY19"/>
  <c r="DY16"/>
  <c r="DY23"/>
  <c r="DY13"/>
  <c r="DY31"/>
  <c r="DY29"/>
  <c r="DY25"/>
  <c r="DY36"/>
  <c r="DY21"/>
  <c r="DY34"/>
  <c r="DY32"/>
  <c r="DY15"/>
  <c r="DY14"/>
  <c r="DY20"/>
  <c r="CO32"/>
  <c r="DB32"/>
  <c r="BQ33"/>
  <c r="CR32"/>
  <c r="CL32"/>
  <c r="CJ33"/>
  <c r="CQ32"/>
  <c r="CM32"/>
  <c r="CU32"/>
  <c r="CY32"/>
  <c r="CX32"/>
  <c r="DA32"/>
  <c r="CK32"/>
  <c r="CT32"/>
  <c r="CV32"/>
  <c r="CP32"/>
  <c r="CW32"/>
  <c r="CZ32"/>
  <c r="CN32"/>
  <c r="AH24" l="1"/>
  <c r="AI28"/>
  <c r="AI31"/>
  <c r="AI20"/>
  <c r="AI36"/>
  <c r="AI27"/>
  <c r="AI25"/>
  <c r="AH13"/>
  <c r="AH15"/>
  <c r="AI34"/>
  <c r="AH30"/>
  <c r="AI37"/>
  <c r="AH37"/>
  <c r="AI22"/>
  <c r="AI29"/>
  <c r="AH17"/>
  <c r="AI39"/>
  <c r="AH26"/>
  <c r="AH28"/>
  <c r="AH19"/>
  <c r="AH29"/>
  <c r="AI35"/>
  <c r="AH35"/>
  <c r="AI38"/>
  <c r="AH31"/>
  <c r="AH22"/>
  <c r="AI30"/>
  <c r="AH38"/>
  <c r="AI24"/>
  <c r="AI26"/>
  <c r="AH25"/>
  <c r="AH16"/>
  <c r="AH32"/>
  <c r="AI13"/>
  <c r="AI16"/>
  <c r="AI15"/>
  <c r="AI14"/>
  <c r="AI18"/>
  <c r="AI17"/>
  <c r="AI19"/>
  <c r="AV13"/>
  <c r="AV40" s="1"/>
  <c r="AH27"/>
  <c r="AH20"/>
  <c r="AH33"/>
  <c r="AH23"/>
  <c r="AI33"/>
  <c r="AH36"/>
  <c r="AH18"/>
  <c r="AI21"/>
  <c r="AH21"/>
  <c r="AW13"/>
  <c r="AW40" s="1"/>
  <c r="AI23"/>
  <c r="AH39"/>
  <c r="AH34"/>
  <c r="AI32"/>
  <c r="DC33"/>
</calcChain>
</file>

<file path=xl/sharedStrings.xml><?xml version="1.0" encoding="utf-8"?>
<sst xmlns="http://schemas.openxmlformats.org/spreadsheetml/2006/main" count="255" uniqueCount="199">
  <si>
    <t>Удаления игроков команды А</t>
  </si>
  <si>
    <t>Удаления игроков команды Б</t>
  </si>
  <si>
    <t>Результат игры</t>
  </si>
  <si>
    <t>Команда</t>
  </si>
  <si>
    <t>I тайм</t>
  </si>
  <si>
    <t>II тайм</t>
  </si>
  <si>
    <t>Общий результат</t>
  </si>
  <si>
    <t>А</t>
  </si>
  <si>
    <t>Б</t>
  </si>
  <si>
    <t>№</t>
  </si>
  <si>
    <t>Время игры</t>
  </si>
  <si>
    <t>Номер удаления</t>
  </si>
  <si>
    <t>М</t>
  </si>
  <si>
    <t>Ш</t>
  </si>
  <si>
    <t>О</t>
  </si>
  <si>
    <t>А/Б</t>
  </si>
  <si>
    <t>Счёт</t>
  </si>
  <si>
    <t>Время</t>
  </si>
  <si>
    <t>Судья-секретарь</t>
  </si>
  <si>
    <t>Лига</t>
  </si>
  <si>
    <t>Пол</t>
  </si>
  <si>
    <t>Дата игры</t>
  </si>
  <si>
    <t>Стадион</t>
  </si>
  <si>
    <t>Форм.</t>
  </si>
  <si>
    <t>КРАТКАЯ ФОРМУЛИРОВКА ХАРАКТЕРА НАРУШЕНИЙ ПРАВИЛ ИГРЫ</t>
  </si>
  <si>
    <t>Судья-информатор</t>
  </si>
  <si>
    <t>УДАЛЕНИЯ ДО КОНЦА ИГРЫ</t>
  </si>
  <si>
    <t>Город</t>
  </si>
  <si>
    <t>Кол-во зрит.</t>
  </si>
  <si>
    <t>Темп.</t>
  </si>
  <si>
    <t>Погодные условия</t>
  </si>
  <si>
    <t>Забитые мячи</t>
  </si>
  <si>
    <t>Асс.</t>
  </si>
  <si>
    <t>М.П.</t>
  </si>
  <si>
    <t>Штрафное время команды А (за матч):</t>
  </si>
  <si>
    <t>Штрафное время команды Б (за матч):</t>
  </si>
  <si>
    <t>-</t>
  </si>
  <si>
    <t>НЕТ</t>
  </si>
  <si>
    <t>ЗАБИТОГО МЯЧА:</t>
  </si>
  <si>
    <t>Послемат-чевые пенальти</t>
  </si>
  <si>
    <t>пропустил мячей</t>
  </si>
  <si>
    <t>НЕРЕАЛИЗОВАННОГО 12-метр. ШТР.УДАРА:</t>
  </si>
  <si>
    <t>6. Мяч отразил ВРАТАРЬ</t>
  </si>
  <si>
    <t>7. Мяч пробит МИМО</t>
  </si>
  <si>
    <t>28. Оскорбительные жесты, оскорбления, нецензурные выражения в адрес партнёра, соперника, судейской</t>
  </si>
  <si>
    <t xml:space="preserve">9. Пенальти РАЗЫГРАН </t>
  </si>
  <si>
    <t xml:space="preserve"> Команда А</t>
  </si>
  <si>
    <t xml:space="preserve"> Игровое время</t>
  </si>
  <si>
    <t xml:space="preserve"> ФОРМУЛИРОВКИ: </t>
  </si>
  <si>
    <t xml:space="preserve"> играл с _ по __ мин.</t>
  </si>
  <si>
    <t>фамилия</t>
  </si>
  <si>
    <t>Счет текущий</t>
  </si>
  <si>
    <t>Счет</t>
  </si>
  <si>
    <t>Подсчет по авторам голов</t>
  </si>
  <si>
    <t>Штрафы</t>
  </si>
  <si>
    <t>Кто</t>
  </si>
  <si>
    <t>Сколько</t>
  </si>
  <si>
    <t>За что</t>
  </si>
  <si>
    <t>КА</t>
  </si>
  <si>
    <t>КБ</t>
  </si>
  <si>
    <t>США</t>
  </si>
  <si>
    <t>СШБ</t>
  </si>
  <si>
    <t>КК</t>
  </si>
  <si>
    <t>Автоголы</t>
  </si>
  <si>
    <t>АГБ</t>
  </si>
  <si>
    <t>АГА</t>
  </si>
  <si>
    <t>КШ А/Б</t>
  </si>
  <si>
    <r>
      <t>Команда</t>
    </r>
    <r>
      <rPr>
        <b/>
        <sz val="14"/>
        <rFont val="Tahoma"/>
        <family val="2"/>
        <charset val="204"/>
      </rPr>
      <t xml:space="preserve"> А</t>
    </r>
  </si>
  <si>
    <r>
      <t xml:space="preserve">Команда </t>
    </r>
    <r>
      <rPr>
        <b/>
        <sz val="14"/>
        <rFont val="Tahoma"/>
        <family val="2"/>
        <charset val="204"/>
      </rPr>
      <t>Б</t>
    </r>
  </si>
  <si>
    <t>1 тайм</t>
  </si>
  <si>
    <t>2 тайм</t>
  </si>
  <si>
    <t>3 тайм</t>
  </si>
  <si>
    <t>OT</t>
  </si>
  <si>
    <t>подпись</t>
  </si>
  <si>
    <t>ПРИМЕЧАНИЕ: командный штраф (КШ), по указанию капитана команды, отбывает игрок из числа находящихся на поле. Штраф фиксируется в графе «Удаления игроков команды А/Б» при этом вместо номера игрока отбывающего наказание ставится – КШ.</t>
  </si>
  <si>
    <t>Игр. № вратаря</t>
  </si>
  <si>
    <t>Игровое время</t>
  </si>
  <si>
    <r>
      <t>Незабитые 12-метровые удары</t>
    </r>
    <r>
      <rPr>
        <sz val="8"/>
        <rFont val="Tahoma"/>
        <family val="2"/>
        <charset val="204"/>
      </rPr>
      <t xml:space="preserve"> (№ игрока, минута, форм.)</t>
    </r>
  </si>
  <si>
    <t>(нужное указать)</t>
  </si>
  <si>
    <t>8. Мяч пробит в ШТАНГУ/ПЕРЕКЛАДИНУ</t>
  </si>
  <si>
    <t>Команда Б</t>
  </si>
  <si>
    <t xml:space="preserve">12-метровые </t>
  </si>
  <si>
    <t>22. Умышленное нарушение правил против игрока, находящегося на половине поля соперника, в ситуации связанной с возможностью взятия ворот</t>
  </si>
  <si>
    <t>«А»</t>
  </si>
  <si>
    <t>«Б»</t>
  </si>
  <si>
    <t xml:space="preserve">Замечания по приёму команды Б </t>
  </si>
  <si>
    <t>Контроль номеров в команде А</t>
  </si>
  <si>
    <t>Контроль номеров в команде Б</t>
  </si>
  <si>
    <t>Контроль фамилий в команде А</t>
  </si>
  <si>
    <t>Контроль фамилий в команде Б</t>
  </si>
  <si>
    <r>
      <t xml:space="preserve"> 6.</t>
    </r>
    <r>
      <rPr>
        <sz val="8"/>
        <rFont val="Tahoma"/>
        <family val="2"/>
        <charset val="204"/>
      </rPr>
      <t xml:space="preserve"> (Исключён)</t>
    </r>
  </si>
  <si>
    <r>
      <t xml:space="preserve"> 8. Нарушение численного состава, неправильная замена игроков</t>
    </r>
    <r>
      <rPr>
        <sz val="8"/>
        <rFont val="Tahoma"/>
        <family val="2"/>
        <charset val="204"/>
      </rPr>
      <t xml:space="preserve"> (без права выхода на поле после пропущенных мячей)</t>
    </r>
  </si>
  <si>
    <r>
      <t xml:space="preserve">11. Неправильная игра туловищем </t>
    </r>
    <r>
      <rPr>
        <sz val="8"/>
        <rFont val="Tahoma"/>
        <family val="2"/>
        <charset val="204"/>
      </rPr>
      <t>(блокировка, опасное, грубое применение силового приёма)</t>
    </r>
  </si>
  <si>
    <r>
      <t xml:space="preserve">15. Умышленная остановка мяча неразрешённым способом </t>
    </r>
    <r>
      <rPr>
        <sz val="8"/>
        <rFont val="Tahoma"/>
        <family val="2"/>
        <charset val="204"/>
      </rPr>
      <t>(рукой, головой, лёжа, высоко поднятой клюшкой и т.д.)</t>
    </r>
  </si>
  <si>
    <r>
      <t>16. Неспортивное поведение</t>
    </r>
    <r>
      <rPr>
        <sz val="8"/>
        <rFont val="Tahoma"/>
        <family val="2"/>
        <charset val="204"/>
      </rPr>
      <t xml:space="preserve"> (апелляция, пререкания и т.д.) </t>
    </r>
  </si>
  <si>
    <r>
      <t>18. Третье удаление в ходе матча</t>
    </r>
    <r>
      <rPr>
        <sz val="8"/>
        <rFont val="Tahoma"/>
        <family val="2"/>
        <charset val="204"/>
      </rPr>
      <t xml:space="preserve"> (для вратаря повторное, если не истекло время предыдущего удаления)</t>
    </r>
  </si>
  <si>
    <r>
      <t>20.</t>
    </r>
    <r>
      <rPr>
        <sz val="8"/>
        <rFont val="Tahoma"/>
        <family val="2"/>
        <charset val="204"/>
      </rPr>
      <t xml:space="preserve"> (Исключён)</t>
    </r>
  </si>
  <si>
    <t>время</t>
  </si>
  <si>
    <r>
      <t xml:space="preserve"> Удаления представителей команд А/Б </t>
    </r>
    <r>
      <rPr>
        <u/>
        <sz val="8"/>
        <rFont val="Tahoma"/>
        <family val="2"/>
        <charset val="204"/>
      </rPr>
      <t xml:space="preserve">(команда, фамилия, время игры, номер удаления): </t>
    </r>
  </si>
  <si>
    <t>12. Удар соперника</t>
  </si>
  <si>
    <t>Главный судья</t>
  </si>
  <si>
    <t>Помощник судьи</t>
  </si>
  <si>
    <t>Резервный судья</t>
  </si>
  <si>
    <t>Подпись главного судьи</t>
  </si>
  <si>
    <t>Судья-секретарь ЭП</t>
  </si>
  <si>
    <t>Инспектор матча</t>
  </si>
  <si>
    <t>ФАМИЛИЯ, Имя</t>
  </si>
  <si>
    <t>П</t>
  </si>
  <si>
    <t xml:space="preserve">  Автоголы соперника /
Ком. предупр. (ЖК) / Ком. штраф</t>
  </si>
  <si>
    <r>
      <t>Главный тренер команды А</t>
    </r>
    <r>
      <rPr>
        <sz val="10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(подпись, ФАМИЛИЯ, И.О.)</t>
    </r>
  </si>
  <si>
    <r>
      <t>Главный тренер команды Б</t>
    </r>
    <r>
      <rPr>
        <sz val="8"/>
        <rFont val="Tahoma"/>
        <family val="2"/>
        <charset val="204"/>
      </rPr>
      <t xml:space="preserve"> (подпись, ФАМИЛИЯ, И.О.)</t>
    </r>
  </si>
  <si>
    <t>Замечания, сведения о травмах, тайм-аутах, компенсированном времени, заявления о подаче претензии, протеста и т.д.</t>
  </si>
  <si>
    <t>Подпись инспектора</t>
  </si>
  <si>
    <t xml:space="preserve"> ПОКАЗАТЕЛИ ИГРЫ ВРАТАРЕЙ</t>
  </si>
  <si>
    <t>пробивали / пропустил</t>
  </si>
  <si>
    <t>Предварительная проверка протокола:</t>
  </si>
  <si>
    <t>«             » ________________  ________________</t>
  </si>
  <si>
    <t>1. Гол с ИГРЫ</t>
  </si>
  <si>
    <t>2. Гол с 12-МЕТРОВОГО ШТРАФНОГО УДАРА</t>
  </si>
  <si>
    <t>3. Гол с УГЛОВОГО УДАРА</t>
  </si>
  <si>
    <t>4. Гол со СВОБОДНОГО УДАРА</t>
  </si>
  <si>
    <t>5. Гол в свои ворота (АВТОГОЛ)</t>
  </si>
  <si>
    <r>
      <t xml:space="preserve"> 1. Опоздание команды на второй (первый) тайм</t>
    </r>
    <r>
      <rPr>
        <sz val="8"/>
        <rFont val="Tahoma"/>
        <family val="2"/>
        <charset val="204"/>
      </rPr>
      <t xml:space="preserve"> (КШ-5 мин.)</t>
    </r>
  </si>
  <si>
    <t xml:space="preserve"> 2. Несоблюдение игрового расстояния</t>
  </si>
  <si>
    <t xml:space="preserve"> 3. Умышленная задержка игры</t>
  </si>
  <si>
    <t xml:space="preserve"> 4. Умышленная откидка мяча</t>
  </si>
  <si>
    <t xml:space="preserve"> 5. Игра сломанной клюшкой, игра без клюшки</t>
  </si>
  <si>
    <t xml:space="preserve"> 7. Игра без обязательной защитной экипировки</t>
  </si>
  <si>
    <t xml:space="preserve"> 9. Подножка</t>
  </si>
  <si>
    <r>
      <t xml:space="preserve">10. Задержка, зацеп </t>
    </r>
    <r>
      <rPr>
        <sz val="8"/>
        <rFont val="Tahoma"/>
        <family val="2"/>
        <charset val="204"/>
      </rPr>
      <t>(клюшкой, рукой)</t>
    </r>
  </si>
  <si>
    <t>13. Толчок соперника</t>
  </si>
  <si>
    <t>14. Бросок клюшки, перчатки в мяч</t>
  </si>
  <si>
    <t>17. Вмешательство в действия судей, неспортивное поведение запасных игроков</t>
  </si>
  <si>
    <t>19. Несогласие с решением арбитра после удаления на 5, 10 минут</t>
  </si>
  <si>
    <r>
      <t xml:space="preserve">21. Вмешательство в действия судей, неспортивное поведение представителей команд </t>
    </r>
    <r>
      <rPr>
        <sz val="8"/>
        <rFont val="Tahoma"/>
        <family val="2"/>
        <charset val="204"/>
      </rPr>
      <t>(КШ-10 мин.)</t>
    </r>
    <r>
      <rPr>
        <b/>
        <sz val="8"/>
        <rFont val="Tahoma"/>
        <family val="2"/>
        <charset val="204"/>
      </rPr>
      <t xml:space="preserve"> или запасных игроков до, во время или по окончании матча</t>
    </r>
  </si>
  <si>
    <t>23. Умышленный удар клюшкой, рукой, ногой, головой</t>
  </si>
  <si>
    <t>24. Бросок клюшки, перчатки в игрока, судью, зрителей</t>
  </si>
  <si>
    <t>25. Умышленная грубая игра без нанесения травмы</t>
  </si>
  <si>
    <t>26. Умышленная грубая игра с нанесением травмы</t>
  </si>
  <si>
    <t>27. Выход на поле игрока отбывающего 5, 10 мин. удаление,  без разрешения  судьи</t>
  </si>
  <si>
    <t xml:space="preserve"> бригады, официальных лиц, зрителей</t>
  </si>
  <si>
    <t>29. Обоюдная драка</t>
  </si>
  <si>
    <t>30. Нападение на судейскую бригаду</t>
  </si>
  <si>
    <t>Стартовое время</t>
  </si>
  <si>
    <t>Подсчёт по ассистентам</t>
  </si>
  <si>
    <t>ПРОТОКОЛ</t>
  </si>
  <si>
    <t>Компенсированное в тайме</t>
  </si>
  <si>
    <t>Компенсаций времени</t>
  </si>
  <si>
    <t>Федерация хоккея с мячом Нижегородской области</t>
  </si>
  <si>
    <t>общий счет</t>
  </si>
  <si>
    <t>5 мин.</t>
  </si>
  <si>
    <t>10 мин.</t>
  </si>
  <si>
    <t>Открытый Кубок городского округа Навашинский по хоккею с мячом среди мужских команд</t>
  </si>
  <si>
    <t>Навашино</t>
  </si>
  <si>
    <t>ЛД "Флагман"</t>
  </si>
  <si>
    <t>Тюндин Алексей</t>
  </si>
  <si>
    <t>Перовский Станислав</t>
  </si>
  <si>
    <t>4:4</t>
  </si>
  <si>
    <t>Шахтерин Максим</t>
  </si>
  <si>
    <t>00:00 40:00</t>
  </si>
  <si>
    <t>Гирш Андрей (Навашино)</t>
  </si>
  <si>
    <t>Монахов Валерий</t>
  </si>
  <si>
    <t>21-30</t>
  </si>
  <si>
    <t>Техник</t>
  </si>
  <si>
    <t>Кремнев Никита</t>
  </si>
  <si>
    <t>Веденеев Иван</t>
  </si>
  <si>
    <t>Маслаков Захар</t>
  </si>
  <si>
    <t>Филиппов Андрей</t>
  </si>
  <si>
    <t>Рогожин Илья</t>
  </si>
  <si>
    <t>Игнатьев Игорь</t>
  </si>
  <si>
    <t>Вилков Дмитрий</t>
  </si>
  <si>
    <t>Куприянов Александр</t>
  </si>
  <si>
    <t>Пантеев Сергей</t>
  </si>
  <si>
    <t>Ананьев Сергей</t>
  </si>
  <si>
    <t>Ермаков Максим</t>
  </si>
  <si>
    <t>Веснин Егор</t>
  </si>
  <si>
    <t>Осипов Юрий</t>
  </si>
  <si>
    <t>Шемяков Владимир</t>
  </si>
  <si>
    <t>Щербинин Роман</t>
  </si>
  <si>
    <t>Коновалов Кирилл</t>
  </si>
  <si>
    <t>Клюшин Егор</t>
  </si>
  <si>
    <t>Ивентьев Николай</t>
  </si>
  <si>
    <t>Слыжов Михаил</t>
  </si>
  <si>
    <t>Вороньков Роман</t>
  </si>
  <si>
    <t>Кочергин Эдуард</t>
  </si>
  <si>
    <t>Веснин Андрей</t>
  </si>
  <si>
    <t>Флагман</t>
  </si>
  <si>
    <t>0:1</t>
  </si>
  <si>
    <t>0:2</t>
  </si>
  <si>
    <t>0:3</t>
  </si>
  <si>
    <t>1:3</t>
  </si>
  <si>
    <t>2:3</t>
  </si>
  <si>
    <t>2:4</t>
  </si>
  <si>
    <t>3:4</t>
  </si>
  <si>
    <t>4:5</t>
  </si>
  <si>
    <t>5:5</t>
  </si>
  <si>
    <t>6:5</t>
  </si>
  <si>
    <t>99-35-6</t>
  </si>
  <si>
    <t>Алимкин Александр</t>
  </si>
</sst>
</file>

<file path=xl/styles.xml><?xml version="1.0" encoding="utf-8"?>
<styleSheet xmlns="http://schemas.openxmlformats.org/spreadsheetml/2006/main">
  <numFmts count="7">
    <numFmt numFmtId="164" formatCode="d/m/yyyy;@"/>
    <numFmt numFmtId="165" formatCode="0\'"/>
    <numFmt numFmtId="166" formatCode="0;[Red]\-0;&quot;&quot;"/>
    <numFmt numFmtId="167" formatCode="0\';[Red]\-0;&quot;&quot;"/>
    <numFmt numFmtId="168" formatCode="h:mm;@"/>
    <numFmt numFmtId="169" formatCode="\+0\º\C;\-0\º\C;0\º\C"/>
    <numFmt numFmtId="170" formatCode="[$-F400]h:mm:ss\ AM/PM"/>
  </numFmts>
  <fonts count="25">
    <font>
      <sz val="10"/>
      <name val="Arial Cyr"/>
      <charset val="204"/>
    </font>
    <font>
      <b/>
      <sz val="9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7"/>
      <name val="Tahoma"/>
      <family val="2"/>
      <charset val="204"/>
    </font>
    <font>
      <b/>
      <sz val="8"/>
      <name val="Tahoma"/>
      <family val="2"/>
      <charset val="204"/>
    </font>
    <font>
      <b/>
      <u/>
      <sz val="8"/>
      <name val="Tahoma"/>
      <family val="2"/>
      <charset val="204"/>
    </font>
    <font>
      <sz val="10"/>
      <name val="Tahoma"/>
      <family val="2"/>
      <charset val="204"/>
    </font>
    <font>
      <b/>
      <sz val="24"/>
      <name val="Tahoma"/>
      <family val="2"/>
      <charset val="204"/>
    </font>
    <font>
      <b/>
      <sz val="14"/>
      <name val="Tahoma"/>
      <family val="2"/>
      <charset val="204"/>
    </font>
    <font>
      <b/>
      <sz val="13"/>
      <name val="Tahoma"/>
      <family val="2"/>
      <charset val="204"/>
    </font>
    <font>
      <b/>
      <i/>
      <sz val="14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i/>
      <sz val="13"/>
      <name val="Tahoma"/>
      <family val="2"/>
      <charset val="204"/>
    </font>
    <font>
      <b/>
      <i/>
      <sz val="12"/>
      <name val="Tahoma"/>
      <family val="2"/>
      <charset val="204"/>
    </font>
    <font>
      <sz val="8"/>
      <name val="Arial Cyr"/>
      <charset val="204"/>
    </font>
    <font>
      <i/>
      <sz val="8"/>
      <name val="Tahoma"/>
      <family val="2"/>
      <charset val="204"/>
    </font>
    <font>
      <sz val="7"/>
      <name val="Tahoma"/>
      <family val="2"/>
      <charset val="204"/>
    </font>
    <font>
      <sz val="9"/>
      <name val="Tahoma"/>
      <family val="2"/>
      <charset val="204"/>
    </font>
    <font>
      <u/>
      <sz val="8"/>
      <name val="Tahoma"/>
      <family val="2"/>
      <charset val="204"/>
    </font>
    <font>
      <b/>
      <sz val="10"/>
      <color indexed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" fontId="10" fillId="2" borderId="0" xfId="0" applyNumberFormat="1" applyFont="1" applyFill="1"/>
    <xf numFmtId="0" fontId="10" fillId="0" borderId="2" xfId="0" applyFont="1" applyBorder="1"/>
    <xf numFmtId="0" fontId="15" fillId="0" borderId="0" xfId="0" applyFont="1"/>
    <xf numFmtId="0" fontId="10" fillId="0" borderId="0" xfId="0" applyFont="1" applyBorder="1"/>
    <xf numFmtId="0" fontId="16" fillId="0" borderId="0" xfId="0" applyFont="1"/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Fill="1" applyBorder="1"/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0" wrapText="1"/>
    </xf>
    <xf numFmtId="0" fontId="6" fillId="0" borderId="0" xfId="0" applyFont="1"/>
    <xf numFmtId="0" fontId="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1" fontId="10" fillId="0" borderId="0" xfId="0" applyNumberFormat="1" applyFont="1" applyBorder="1"/>
    <xf numFmtId="0" fontId="7" fillId="0" borderId="0" xfId="0" applyFont="1" applyBorder="1" applyAlignment="1">
      <alignment horizontal="center" vertical="top" wrapText="1"/>
    </xf>
    <xf numFmtId="165" fontId="17" fillId="0" borderId="3" xfId="0" applyNumberFormat="1" applyFont="1" applyBorder="1" applyAlignment="1" applyProtection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19" fontId="10" fillId="0" borderId="0" xfId="0" applyNumberFormat="1" applyFont="1"/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4" fillId="0" borderId="0" xfId="0" applyFont="1"/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8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  <protection hidden="1"/>
    </xf>
    <xf numFmtId="0" fontId="14" fillId="4" borderId="15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Alignment="1"/>
    <xf numFmtId="0" fontId="8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left" indent="11"/>
    </xf>
    <xf numFmtId="0" fontId="9" fillId="0" borderId="0" xfId="0" applyFont="1" applyFill="1"/>
    <xf numFmtId="21" fontId="0" fillId="0" borderId="0" xfId="0" applyNumberFormat="1" applyBorder="1" applyProtection="1">
      <protection locked="0"/>
    </xf>
    <xf numFmtId="21" fontId="0" fillId="0" borderId="0" xfId="0" applyNumberFormat="1" applyBorder="1"/>
    <xf numFmtId="0" fontId="10" fillId="0" borderId="0" xfId="0" applyFont="1" applyAlignment="1"/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4" borderId="19" xfId="0" applyNumberFormat="1" applyFont="1" applyFill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4" borderId="3" xfId="0" applyNumberFormat="1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/>
    </xf>
    <xf numFmtId="170" fontId="0" fillId="0" borderId="0" xfId="0" applyNumberFormat="1"/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165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6" fontId="17" fillId="4" borderId="23" xfId="0" applyNumberFormat="1" applyFont="1" applyFill="1" applyBorder="1" applyAlignment="1" applyProtection="1">
      <alignment horizontal="center" vertical="center"/>
    </xf>
    <xf numFmtId="166" fontId="17" fillId="4" borderId="23" xfId="0" applyNumberFormat="1" applyFont="1" applyFill="1" applyBorder="1" applyAlignment="1">
      <alignment horizontal="center" vertical="center"/>
    </xf>
    <xf numFmtId="0" fontId="17" fillId="4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7" fillId="4" borderId="2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49" fontId="17" fillId="4" borderId="23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6" fillId="4" borderId="25" xfId="0" applyFont="1" applyFill="1" applyBorder="1" applyAlignment="1" applyProtection="1">
      <alignment horizontal="right" vertical="center"/>
      <protection locked="0"/>
    </xf>
    <xf numFmtId="0" fontId="6" fillId="4" borderId="26" xfId="0" applyFont="1" applyFill="1" applyBorder="1" applyAlignment="1" applyProtection="1">
      <alignment horizontal="right" vertical="center"/>
      <protection locked="0"/>
    </xf>
    <xf numFmtId="0" fontId="6" fillId="4" borderId="27" xfId="0" applyFont="1" applyFill="1" applyBorder="1" applyAlignment="1" applyProtection="1">
      <alignment horizontal="right" vertical="center"/>
      <protection locked="0"/>
    </xf>
    <xf numFmtId="0" fontId="6" fillId="4" borderId="28" xfId="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2" fillId="4" borderId="23" xfId="0" applyFont="1" applyFill="1" applyBorder="1" applyAlignment="1" applyProtection="1">
      <alignment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 vertical="top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>
      <alignment horizontal="center" vertical="center" textRotation="90"/>
    </xf>
    <xf numFmtId="0" fontId="5" fillId="4" borderId="40" xfId="0" applyFont="1" applyFill="1" applyBorder="1" applyAlignment="1">
      <alignment horizontal="center" vertical="center" textRotation="90"/>
    </xf>
    <xf numFmtId="165" fontId="18" fillId="0" borderId="35" xfId="0" applyNumberFormat="1" applyFont="1" applyBorder="1" applyAlignment="1" applyProtection="1">
      <alignment horizontal="center" vertical="center"/>
      <protection locked="0"/>
    </xf>
    <xf numFmtId="165" fontId="18" fillId="0" borderId="41" xfId="0" applyNumberFormat="1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20" fontId="6" fillId="0" borderId="48" xfId="0" applyNumberFormat="1" applyFont="1" applyBorder="1" applyAlignment="1" applyProtection="1">
      <alignment horizontal="center" vertical="center"/>
      <protection locked="0"/>
    </xf>
    <xf numFmtId="20" fontId="6" fillId="0" borderId="49" xfId="0" applyNumberFormat="1" applyFont="1" applyBorder="1" applyAlignment="1" applyProtection="1">
      <alignment horizontal="center" vertical="center"/>
      <protection locked="0"/>
    </xf>
    <xf numFmtId="20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8" fontId="6" fillId="0" borderId="48" xfId="0" applyNumberFormat="1" applyFont="1" applyBorder="1" applyAlignment="1" applyProtection="1">
      <alignment horizontal="center" vertical="center"/>
      <protection locked="0"/>
    </xf>
    <xf numFmtId="168" fontId="6" fillId="0" borderId="51" xfId="0" applyNumberFormat="1" applyFont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169" fontId="6" fillId="0" borderId="48" xfId="0" applyNumberFormat="1" applyFont="1" applyBorder="1" applyAlignment="1" applyProtection="1">
      <alignment horizontal="center" vertical="center"/>
      <protection locked="0"/>
    </xf>
    <xf numFmtId="169" fontId="6" fillId="0" borderId="51" xfId="0" applyNumberFormat="1" applyFont="1" applyBorder="1" applyAlignment="1" applyProtection="1">
      <alignment horizontal="center" vertical="center"/>
      <protection locked="0"/>
    </xf>
    <xf numFmtId="3" fontId="6" fillId="0" borderId="48" xfId="0" applyNumberFormat="1" applyFont="1" applyBorder="1" applyAlignment="1" applyProtection="1">
      <alignment horizontal="center" vertical="center"/>
      <protection locked="0"/>
    </xf>
    <xf numFmtId="3" fontId="6" fillId="0" borderId="49" xfId="0" applyNumberFormat="1" applyFont="1" applyBorder="1" applyAlignment="1" applyProtection="1">
      <alignment horizontal="center" vertical="center"/>
      <protection locked="0"/>
    </xf>
    <xf numFmtId="3" fontId="6" fillId="0" borderId="51" xfId="0" applyNumberFormat="1" applyFont="1" applyBorder="1" applyAlignment="1" applyProtection="1">
      <alignment horizontal="center" vertical="center"/>
      <protection locked="0"/>
    </xf>
    <xf numFmtId="165" fontId="18" fillId="0" borderId="7" xfId="0" applyNumberFormat="1" applyFont="1" applyBorder="1" applyAlignment="1" applyProtection="1">
      <alignment horizontal="center" vertical="center"/>
      <protection locked="0"/>
    </xf>
    <xf numFmtId="165" fontId="18" fillId="0" borderId="3" xfId="0" applyNumberFormat="1" applyFont="1" applyBorder="1" applyAlignment="1" applyProtection="1">
      <alignment horizontal="center" vertical="center"/>
      <protection locked="0"/>
    </xf>
    <xf numFmtId="165" fontId="18" fillId="0" borderId="37" xfId="0" applyNumberFormat="1" applyFont="1" applyBorder="1" applyAlignment="1" applyProtection="1">
      <alignment horizontal="center" vertical="center"/>
      <protection locked="0"/>
    </xf>
    <xf numFmtId="165" fontId="18" fillId="0" borderId="55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textRotation="90" wrapText="1"/>
      <protection hidden="1"/>
    </xf>
    <xf numFmtId="0" fontId="5" fillId="4" borderId="56" xfId="0" applyFont="1" applyFill="1" applyBorder="1" applyAlignment="1" applyProtection="1">
      <alignment horizontal="center" textRotation="90" wrapText="1"/>
      <protection hidden="1"/>
    </xf>
    <xf numFmtId="0" fontId="5" fillId="4" borderId="19" xfId="0" applyFont="1" applyFill="1" applyBorder="1" applyAlignment="1" applyProtection="1">
      <alignment horizontal="center" textRotation="90" wrapText="1"/>
      <protection hidden="1"/>
    </xf>
    <xf numFmtId="167" fontId="17" fillId="4" borderId="57" xfId="0" applyNumberFormat="1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6" xfId="0" applyFont="1" applyFill="1" applyBorder="1" applyAlignment="1" applyProtection="1">
      <alignment horizontal="center" textRotation="90" wrapText="1"/>
      <protection hidden="1"/>
    </xf>
    <xf numFmtId="0" fontId="5" fillId="4" borderId="40" xfId="0" applyFont="1" applyFill="1" applyBorder="1" applyAlignment="1" applyProtection="1">
      <alignment horizontal="center" textRotation="90" wrapText="1"/>
      <protection hidden="1"/>
    </xf>
    <xf numFmtId="0" fontId="5" fillId="4" borderId="21" xfId="0" applyFont="1" applyFill="1" applyBorder="1" applyAlignment="1" applyProtection="1">
      <alignment horizontal="center" textRotation="90" wrapText="1"/>
      <protection hidden="1"/>
    </xf>
    <xf numFmtId="0" fontId="5" fillId="4" borderId="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165" fontId="18" fillId="0" borderId="48" xfId="0" applyNumberFormat="1" applyFont="1" applyBorder="1" applyAlignment="1" applyProtection="1">
      <alignment horizontal="center" vertical="center"/>
      <protection locked="0"/>
    </xf>
    <xf numFmtId="165" fontId="18" fillId="0" borderId="51" xfId="0" applyNumberFormat="1" applyFont="1" applyBorder="1" applyAlignment="1" applyProtection="1">
      <alignment horizontal="center" vertical="center"/>
      <protection locked="0"/>
    </xf>
    <xf numFmtId="0" fontId="5" fillId="4" borderId="59" xfId="0" applyFont="1" applyFill="1" applyBorder="1" applyAlignment="1">
      <alignment horizontal="center" vertical="center" textRotation="90" wrapText="1"/>
    </xf>
    <xf numFmtId="0" fontId="5" fillId="4" borderId="60" xfId="0" applyFont="1" applyFill="1" applyBorder="1" applyAlignment="1">
      <alignment horizontal="center" vertical="center" textRotation="90" wrapText="1"/>
    </xf>
    <xf numFmtId="0" fontId="5" fillId="4" borderId="61" xfId="0" applyFont="1" applyFill="1" applyBorder="1" applyAlignment="1">
      <alignment horizontal="center" vertical="center" textRotation="90" wrapText="1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25" xfId="0" applyFont="1" applyFill="1" applyBorder="1" applyAlignment="1" applyProtection="1">
      <alignment horizontal="center"/>
    </xf>
    <xf numFmtId="0" fontId="5" fillId="4" borderId="18" xfId="0" applyFont="1" applyFill="1" applyBorder="1" applyAlignment="1" applyProtection="1">
      <alignment horizontal="center" textRotation="90" wrapText="1"/>
      <protection hidden="1"/>
    </xf>
    <xf numFmtId="0" fontId="5" fillId="4" borderId="32" xfId="0" applyFont="1" applyFill="1" applyBorder="1" applyAlignment="1" applyProtection="1">
      <alignment horizontal="center" textRotation="90" wrapText="1"/>
      <protection hidden="1"/>
    </xf>
    <xf numFmtId="0" fontId="5" fillId="4" borderId="22" xfId="0" applyFont="1" applyFill="1" applyBorder="1" applyAlignment="1" applyProtection="1">
      <alignment horizontal="center" textRotation="90" wrapText="1"/>
      <protection hidden="1"/>
    </xf>
    <xf numFmtId="0" fontId="1" fillId="4" borderId="17" xfId="0" applyFont="1" applyFill="1" applyBorder="1" applyAlignment="1" applyProtection="1">
      <alignment horizontal="center" textRotation="90" wrapText="1"/>
      <protection hidden="1"/>
    </xf>
    <xf numFmtId="0" fontId="1" fillId="4" borderId="56" xfId="0" applyFont="1" applyFill="1" applyBorder="1" applyAlignment="1" applyProtection="1">
      <alignment horizontal="center" textRotation="90" wrapText="1"/>
      <protection hidden="1"/>
    </xf>
    <xf numFmtId="0" fontId="1" fillId="4" borderId="19" xfId="0" applyFont="1" applyFill="1" applyBorder="1" applyAlignment="1" applyProtection="1">
      <alignment horizontal="center" textRotation="90" wrapText="1"/>
      <protection hidden="1"/>
    </xf>
    <xf numFmtId="0" fontId="5" fillId="4" borderId="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165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vertical="center" textRotation="90" wrapText="1"/>
    </xf>
    <xf numFmtId="167" fontId="17" fillId="4" borderId="27" xfId="0" applyNumberFormat="1" applyFont="1" applyFill="1" applyBorder="1" applyAlignment="1" applyProtection="1">
      <alignment horizontal="center" vertical="center"/>
    </xf>
    <xf numFmtId="0" fontId="17" fillId="4" borderId="28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center" vertical="center"/>
      <protection hidden="1"/>
    </xf>
    <xf numFmtId="0" fontId="5" fillId="4" borderId="47" xfId="0" applyFont="1" applyFill="1" applyBorder="1" applyAlignment="1" applyProtection="1">
      <alignment horizontal="center" vertical="center"/>
      <protection hidden="1"/>
    </xf>
    <xf numFmtId="0" fontId="5" fillId="4" borderId="63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4" borderId="4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56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21" fillId="0" borderId="3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47" xfId="0" applyFont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17" fillId="0" borderId="23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304800</xdr:colOff>
      <xdr:row>2</xdr:row>
      <xdr:rowOff>447675</xdr:rowOff>
    </xdr:to>
    <xdr:pic>
      <xdr:nvPicPr>
        <xdr:cNvPr id="3591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90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B63"/>
  <sheetViews>
    <sheetView tabSelected="1" topLeftCell="A30" zoomScale="75" zoomScaleNormal="75" workbookViewId="0">
      <selection activeCell="R14" sqref="R14"/>
    </sheetView>
  </sheetViews>
  <sheetFormatPr defaultColWidth="0" defaultRowHeight="12.75" zeroHeight="1"/>
  <cols>
    <col min="1" max="1" width="4.7109375" style="7" customWidth="1"/>
    <col min="2" max="2" width="4.85546875" style="7" customWidth="1"/>
    <col min="3" max="6" width="4.7109375" style="7" customWidth="1"/>
    <col min="7" max="7" width="4.85546875" style="7" customWidth="1"/>
    <col min="8" max="9" width="4.7109375" style="7" customWidth="1"/>
    <col min="10" max="10" width="5.28515625" style="7" customWidth="1"/>
    <col min="11" max="11" width="4.7109375" style="7" customWidth="1"/>
    <col min="12" max="12" width="0.42578125" style="22" customWidth="1"/>
    <col min="13" max="18" width="5.7109375" style="7" customWidth="1"/>
    <col min="19" max="19" width="0.42578125" style="22" customWidth="1"/>
    <col min="20" max="20" width="4.85546875" style="7" customWidth="1"/>
    <col min="21" max="24" width="4.7109375" style="7" customWidth="1"/>
    <col min="25" max="25" width="4.85546875" style="7" customWidth="1"/>
    <col min="26" max="28" width="4.7109375" style="7" customWidth="1"/>
    <col min="29" max="29" width="5.28515625" style="7" customWidth="1"/>
    <col min="30" max="30" width="4.7109375" style="7" customWidth="1"/>
    <col min="31" max="31" width="1.5703125" style="7" customWidth="1"/>
    <col min="32" max="35" width="9.140625" style="8" hidden="1" customWidth="1"/>
    <col min="36" max="36" width="6.7109375" style="7" hidden="1" customWidth="1"/>
    <col min="37" max="38" width="9.140625" style="7" hidden="1" customWidth="1"/>
    <col min="39" max="39" width="5.5703125" style="7" hidden="1" customWidth="1"/>
    <col min="40" max="40" width="8.5703125" style="7" hidden="1" customWidth="1"/>
    <col min="41" max="41" width="5.85546875" style="7" hidden="1" customWidth="1"/>
    <col min="42" max="42" width="5.42578125" style="7" hidden="1" customWidth="1"/>
    <col min="43" max="43" width="5.7109375" style="7" hidden="1" customWidth="1"/>
    <col min="44" max="44" width="5.85546875" style="7" hidden="1" customWidth="1"/>
    <col min="45" max="127" width="6.7109375" style="7" hidden="1" customWidth="1"/>
    <col min="128" max="131" width="10.7109375" style="13" hidden="1" customWidth="1"/>
    <col min="132" max="132" width="9.7109375" style="7" hidden="1" customWidth="1"/>
    <col min="133" max="16384" width="9.140625" style="7" hidden="1"/>
  </cols>
  <sheetData>
    <row r="1" spans="1:132" ht="15">
      <c r="A1" s="192" t="s">
        <v>148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P1" s="42"/>
    </row>
    <row r="2" spans="1:132" ht="27" customHeight="1">
      <c r="A2" s="193" t="s">
        <v>145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</row>
    <row r="3" spans="1:132" ht="36.75" customHeight="1" thickBot="1">
      <c r="A3" s="194" t="s">
        <v>152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</row>
    <row r="4" spans="1:132">
      <c r="A4" s="195" t="s">
        <v>19</v>
      </c>
      <c r="B4" s="196"/>
      <c r="C4" s="197"/>
      <c r="D4" s="53" t="s">
        <v>20</v>
      </c>
      <c r="E4" s="198" t="s">
        <v>21</v>
      </c>
      <c r="F4" s="196"/>
      <c r="G4" s="197"/>
      <c r="H4" s="198" t="s">
        <v>17</v>
      </c>
      <c r="I4" s="197"/>
      <c r="J4" s="198" t="s">
        <v>27</v>
      </c>
      <c r="K4" s="196"/>
      <c r="L4" s="196"/>
      <c r="M4" s="196"/>
      <c r="N4" s="196"/>
      <c r="O4" s="196"/>
      <c r="P4" s="198" t="s">
        <v>22</v>
      </c>
      <c r="Q4" s="196"/>
      <c r="R4" s="196"/>
      <c r="S4" s="196"/>
      <c r="T4" s="196"/>
      <c r="U4" s="196"/>
      <c r="V4" s="197"/>
      <c r="W4" s="198" t="s">
        <v>28</v>
      </c>
      <c r="X4" s="196"/>
      <c r="Y4" s="197"/>
      <c r="Z4" s="211" t="s">
        <v>29</v>
      </c>
      <c r="AA4" s="211"/>
      <c r="AB4" s="211" t="s">
        <v>30</v>
      </c>
      <c r="AC4" s="211"/>
      <c r="AD4" s="212"/>
    </row>
    <row r="5" spans="1:132" ht="20.100000000000001" customHeight="1" thickBot="1">
      <c r="A5" s="204"/>
      <c r="B5" s="187"/>
      <c r="C5" s="205"/>
      <c r="D5" s="9"/>
      <c r="E5" s="206">
        <v>42348</v>
      </c>
      <c r="F5" s="207"/>
      <c r="G5" s="208"/>
      <c r="H5" s="209" t="s">
        <v>162</v>
      </c>
      <c r="I5" s="210"/>
      <c r="J5" s="186" t="s">
        <v>153</v>
      </c>
      <c r="K5" s="187"/>
      <c r="L5" s="187"/>
      <c r="M5" s="187"/>
      <c r="N5" s="187"/>
      <c r="O5" s="187"/>
      <c r="P5" s="201" t="s">
        <v>154</v>
      </c>
      <c r="Q5" s="202"/>
      <c r="R5" s="202"/>
      <c r="S5" s="202"/>
      <c r="T5" s="202"/>
      <c r="U5" s="202"/>
      <c r="V5" s="203"/>
      <c r="W5" s="220">
        <v>51</v>
      </c>
      <c r="X5" s="221"/>
      <c r="Y5" s="222"/>
      <c r="Z5" s="218">
        <v>12</v>
      </c>
      <c r="AA5" s="219"/>
      <c r="AB5" s="213"/>
      <c r="AC5" s="214"/>
      <c r="AD5" s="215"/>
    </row>
    <row r="6" spans="1:132" ht="20.100000000000001" customHeight="1">
      <c r="A6" s="180" t="s">
        <v>100</v>
      </c>
      <c r="B6" s="181"/>
      <c r="C6" s="181"/>
      <c r="D6" s="181"/>
      <c r="E6" s="181"/>
      <c r="F6" s="190" t="s">
        <v>160</v>
      </c>
      <c r="G6" s="190"/>
      <c r="H6" s="190"/>
      <c r="I6" s="190"/>
      <c r="J6" s="190"/>
      <c r="K6" s="190"/>
      <c r="L6" s="190"/>
      <c r="M6" s="190"/>
      <c r="N6" s="190"/>
      <c r="O6" s="191"/>
      <c r="P6" s="184" t="s">
        <v>105</v>
      </c>
      <c r="Q6" s="185"/>
      <c r="R6" s="185"/>
      <c r="S6" s="185"/>
      <c r="T6" s="185"/>
      <c r="U6" s="216"/>
      <c r="V6" s="216"/>
      <c r="W6" s="216"/>
      <c r="X6" s="216"/>
      <c r="Y6" s="216"/>
      <c r="Z6" s="216"/>
      <c r="AA6" s="216"/>
      <c r="AB6" s="216"/>
      <c r="AC6" s="216"/>
      <c r="AD6" s="217"/>
    </row>
    <row r="7" spans="1:132" ht="20.100000000000001" customHeight="1">
      <c r="A7" s="182" t="s">
        <v>101</v>
      </c>
      <c r="B7" s="183"/>
      <c r="C7" s="183"/>
      <c r="D7" s="183"/>
      <c r="E7" s="183"/>
      <c r="F7" s="169"/>
      <c r="G7" s="169"/>
      <c r="H7" s="169"/>
      <c r="I7" s="169"/>
      <c r="J7" s="169"/>
      <c r="K7" s="169"/>
      <c r="L7" s="169"/>
      <c r="M7" s="169"/>
      <c r="N7" s="169"/>
      <c r="O7" s="170"/>
      <c r="P7" s="188" t="s">
        <v>104</v>
      </c>
      <c r="Q7" s="189"/>
      <c r="R7" s="189"/>
      <c r="S7" s="189"/>
      <c r="T7" s="189"/>
      <c r="U7" s="169" t="s">
        <v>155</v>
      </c>
      <c r="V7" s="169"/>
      <c r="W7" s="169"/>
      <c r="X7" s="169"/>
      <c r="Y7" s="169"/>
      <c r="Z7" s="169"/>
      <c r="AA7" s="169"/>
      <c r="AB7" s="169"/>
      <c r="AC7" s="169"/>
      <c r="AD7" s="170"/>
    </row>
    <row r="8" spans="1:132" ht="20.100000000000001" customHeight="1">
      <c r="A8" s="199" t="s">
        <v>101</v>
      </c>
      <c r="B8" s="200"/>
      <c r="C8" s="200"/>
      <c r="D8" s="200"/>
      <c r="E8" s="200"/>
      <c r="F8" s="169"/>
      <c r="G8" s="169"/>
      <c r="H8" s="169"/>
      <c r="I8" s="169"/>
      <c r="J8" s="169"/>
      <c r="K8" s="169"/>
      <c r="L8" s="169"/>
      <c r="M8" s="169"/>
      <c r="N8" s="169"/>
      <c r="O8" s="170"/>
      <c r="P8" s="288" t="s">
        <v>18</v>
      </c>
      <c r="Q8" s="289"/>
      <c r="R8" s="289"/>
      <c r="S8" s="289"/>
      <c r="T8" s="289"/>
      <c r="U8" s="169" t="s">
        <v>156</v>
      </c>
      <c r="V8" s="169"/>
      <c r="W8" s="169"/>
      <c r="X8" s="169"/>
      <c r="Y8" s="169"/>
      <c r="Z8" s="169"/>
      <c r="AA8" s="169"/>
      <c r="AB8" s="169"/>
      <c r="AC8" s="169"/>
      <c r="AD8" s="170"/>
    </row>
    <row r="9" spans="1:132" ht="20.100000000000001" customHeight="1" thickBot="1">
      <c r="A9" s="265" t="s">
        <v>102</v>
      </c>
      <c r="B9" s="266"/>
      <c r="C9" s="266"/>
      <c r="D9" s="266"/>
      <c r="E9" s="266"/>
      <c r="F9" s="267"/>
      <c r="G9" s="267"/>
      <c r="H9" s="267"/>
      <c r="I9" s="267"/>
      <c r="J9" s="267"/>
      <c r="K9" s="267"/>
      <c r="L9" s="267"/>
      <c r="M9" s="267"/>
      <c r="N9" s="267"/>
      <c r="O9" s="268"/>
      <c r="P9" s="290" t="s">
        <v>25</v>
      </c>
      <c r="Q9" s="291"/>
      <c r="R9" s="291"/>
      <c r="S9" s="291"/>
      <c r="T9" s="291"/>
      <c r="U9" s="292" t="s">
        <v>161</v>
      </c>
      <c r="V9" s="292"/>
      <c r="W9" s="292"/>
      <c r="X9" s="292"/>
      <c r="Y9" s="292"/>
      <c r="Z9" s="292"/>
      <c r="AA9" s="292"/>
      <c r="AB9" s="292"/>
      <c r="AC9" s="292"/>
      <c r="AD9" s="293"/>
    </row>
    <row r="10" spans="1:132" ht="32.25" customHeight="1" thickBot="1">
      <c r="A10" s="152" t="s">
        <v>67</v>
      </c>
      <c r="B10" s="153"/>
      <c r="C10" s="153"/>
      <c r="D10" s="156" t="s">
        <v>163</v>
      </c>
      <c r="E10" s="156"/>
      <c r="F10" s="156"/>
      <c r="G10" s="156"/>
      <c r="H10" s="156"/>
      <c r="I10" s="156"/>
      <c r="J10" s="156"/>
      <c r="K10" s="157"/>
      <c r="L10" s="10"/>
      <c r="M10" s="158" t="s">
        <v>31</v>
      </c>
      <c r="N10" s="159"/>
      <c r="O10" s="159"/>
      <c r="P10" s="159"/>
      <c r="Q10" s="159"/>
      <c r="R10" s="160"/>
      <c r="S10" s="11"/>
      <c r="T10" s="152" t="s">
        <v>68</v>
      </c>
      <c r="U10" s="153"/>
      <c r="V10" s="153"/>
      <c r="W10" s="156" t="s">
        <v>186</v>
      </c>
      <c r="X10" s="156"/>
      <c r="Y10" s="156"/>
      <c r="Z10" s="156"/>
      <c r="AA10" s="156"/>
      <c r="AB10" s="156"/>
      <c r="AC10" s="156"/>
      <c r="AD10" s="157"/>
      <c r="DX10" s="13">
        <v>0</v>
      </c>
      <c r="DY10" s="48" t="e">
        <f>DX11</f>
        <v>#REF!</v>
      </c>
      <c r="DZ10" s="13" t="e">
        <f>DY11</f>
        <v>#REF!</v>
      </c>
      <c r="EA10" s="13" t="e">
        <f>IF(#REF!=1,Лицевая!DX11+1,IF(#REF!=2,Лицевая!DY11,Лицевая!DZ11))</f>
        <v>#REF!</v>
      </c>
    </row>
    <row r="11" spans="1:132" ht="19.5" customHeight="1" thickBot="1">
      <c r="A11" s="154"/>
      <c r="B11" s="155"/>
      <c r="C11" s="155"/>
      <c r="D11" s="171" t="s">
        <v>153</v>
      </c>
      <c r="E11" s="171"/>
      <c r="F11" s="171"/>
      <c r="G11" s="171"/>
      <c r="H11" s="171"/>
      <c r="I11" s="171"/>
      <c r="J11" s="171"/>
      <c r="K11" s="172"/>
      <c r="L11" s="10"/>
      <c r="M11" s="173" t="s">
        <v>15</v>
      </c>
      <c r="N11" s="286" t="s">
        <v>9</v>
      </c>
      <c r="O11" s="285" t="s">
        <v>32</v>
      </c>
      <c r="P11" s="285" t="s">
        <v>16</v>
      </c>
      <c r="Q11" s="283" t="s">
        <v>17</v>
      </c>
      <c r="R11" s="161" t="s">
        <v>23</v>
      </c>
      <c r="S11" s="12"/>
      <c r="T11" s="154"/>
      <c r="U11" s="155"/>
      <c r="V11" s="155"/>
      <c r="W11" s="171" t="s">
        <v>153</v>
      </c>
      <c r="X11" s="171"/>
      <c r="Y11" s="171"/>
      <c r="Z11" s="171"/>
      <c r="AA11" s="171"/>
      <c r="AB11" s="171"/>
      <c r="AC11" s="171"/>
      <c r="AD11" s="172"/>
      <c r="AF11" s="280" t="s">
        <v>52</v>
      </c>
      <c r="AG11" s="280"/>
      <c r="AH11" s="280" t="s">
        <v>51</v>
      </c>
      <c r="AI11" s="280"/>
      <c r="AJ11" s="279" t="s">
        <v>53</v>
      </c>
      <c r="AK11" s="279"/>
      <c r="AL11" s="279"/>
      <c r="AM11" s="279" t="s">
        <v>54</v>
      </c>
      <c r="AN11" s="279"/>
      <c r="AO11" s="279"/>
      <c r="AP11" s="13"/>
      <c r="AV11" s="279" t="s">
        <v>63</v>
      </c>
      <c r="AW11" s="279"/>
      <c r="DX11" s="48" t="e">
        <f>#REF!</f>
        <v>#REF!</v>
      </c>
      <c r="DY11" s="13" t="e">
        <f>#REF!</f>
        <v>#REF!</v>
      </c>
      <c r="DZ11" s="13" t="e">
        <f>#REF!</f>
        <v>#REF!</v>
      </c>
      <c r="EA11" s="13" t="e">
        <f>#REF!</f>
        <v>#REF!</v>
      </c>
      <c r="EB11" s="90" t="s">
        <v>144</v>
      </c>
    </row>
    <row r="12" spans="1:132" ht="22.5" customHeight="1" thickBot="1">
      <c r="A12" s="54" t="s">
        <v>9</v>
      </c>
      <c r="B12" s="281" t="s">
        <v>106</v>
      </c>
      <c r="C12" s="243"/>
      <c r="D12" s="243"/>
      <c r="E12" s="243"/>
      <c r="F12" s="243"/>
      <c r="G12" s="282"/>
      <c r="H12" s="55" t="s">
        <v>12</v>
      </c>
      <c r="I12" s="56" t="s">
        <v>107</v>
      </c>
      <c r="J12" s="55" t="s">
        <v>13</v>
      </c>
      <c r="K12" s="57" t="s">
        <v>14</v>
      </c>
      <c r="L12" s="11"/>
      <c r="M12" s="174"/>
      <c r="N12" s="287"/>
      <c r="O12" s="284"/>
      <c r="P12" s="284"/>
      <c r="Q12" s="284"/>
      <c r="R12" s="162"/>
      <c r="S12" s="12"/>
      <c r="T12" s="54" t="s">
        <v>9</v>
      </c>
      <c r="U12" s="281" t="s">
        <v>106</v>
      </c>
      <c r="V12" s="243"/>
      <c r="W12" s="243"/>
      <c r="X12" s="243"/>
      <c r="Y12" s="243"/>
      <c r="Z12" s="282"/>
      <c r="AA12" s="55" t="s">
        <v>12</v>
      </c>
      <c r="AB12" s="56" t="s">
        <v>107</v>
      </c>
      <c r="AC12" s="55" t="s">
        <v>13</v>
      </c>
      <c r="AD12" s="57" t="s">
        <v>14</v>
      </c>
      <c r="AF12" s="14" t="s">
        <v>7</v>
      </c>
      <c r="AG12" s="14" t="s">
        <v>8</v>
      </c>
      <c r="AH12" s="14" t="s">
        <v>7</v>
      </c>
      <c r="AI12" s="14" t="s">
        <v>8</v>
      </c>
      <c r="AJ12" s="15" t="s">
        <v>55</v>
      </c>
      <c r="AK12" s="15" t="s">
        <v>7</v>
      </c>
      <c r="AL12" s="15" t="s">
        <v>8</v>
      </c>
      <c r="AM12" s="16" t="s">
        <v>55</v>
      </c>
      <c r="AN12" s="15" t="s">
        <v>56</v>
      </c>
      <c r="AO12" s="15" t="s">
        <v>57</v>
      </c>
      <c r="AP12" s="15" t="s">
        <v>62</v>
      </c>
      <c r="AQ12" s="15" t="s">
        <v>58</v>
      </c>
      <c r="AR12" s="15" t="s">
        <v>59</v>
      </c>
      <c r="AS12" s="15" t="s">
        <v>60</v>
      </c>
      <c r="AT12" s="15" t="s">
        <v>61</v>
      </c>
      <c r="AU12" s="15" t="s">
        <v>66</v>
      </c>
      <c r="AV12" s="15" t="s">
        <v>65</v>
      </c>
      <c r="AW12" s="15" t="s">
        <v>64</v>
      </c>
      <c r="AY12" s="279" t="s">
        <v>86</v>
      </c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 t="s">
        <v>87</v>
      </c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 t="s">
        <v>88</v>
      </c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 t="s">
        <v>89</v>
      </c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X12" s="13" t="s">
        <v>69</v>
      </c>
      <c r="DY12" s="13" t="s">
        <v>70</v>
      </c>
      <c r="DZ12" s="13" t="s">
        <v>71</v>
      </c>
      <c r="EA12" s="13" t="s">
        <v>72</v>
      </c>
      <c r="EB12" s="15" t="s">
        <v>55</v>
      </c>
    </row>
    <row r="13" spans="1:132" ht="24.95" customHeight="1" thickBot="1">
      <c r="A13" s="105">
        <v>1</v>
      </c>
      <c r="B13" s="149" t="s">
        <v>171</v>
      </c>
      <c r="C13" s="149"/>
      <c r="D13" s="149"/>
      <c r="E13" s="149"/>
      <c r="F13" s="149"/>
      <c r="G13" s="149"/>
      <c r="H13" s="106"/>
      <c r="I13" s="107"/>
      <c r="J13" s="108"/>
      <c r="K13" s="109"/>
      <c r="L13" s="110"/>
      <c r="M13" s="109" t="s">
        <v>8</v>
      </c>
      <c r="N13" s="109">
        <v>99</v>
      </c>
      <c r="O13" s="109"/>
      <c r="P13" s="115" t="s">
        <v>187</v>
      </c>
      <c r="Q13" s="322">
        <v>1</v>
      </c>
      <c r="R13" s="109">
        <v>1</v>
      </c>
      <c r="S13" s="112"/>
      <c r="T13" s="105">
        <v>1</v>
      </c>
      <c r="U13" s="149" t="s">
        <v>164</v>
      </c>
      <c r="V13" s="149"/>
      <c r="W13" s="149"/>
      <c r="X13" s="149"/>
      <c r="Y13" s="149"/>
      <c r="Z13" s="149"/>
      <c r="AA13" s="106"/>
      <c r="AB13" s="107"/>
      <c r="AC13" s="108"/>
      <c r="AD13" s="109"/>
      <c r="AE13" s="18"/>
      <c r="AF13" s="19" t="str">
        <f>IF(OR(AND(M13="А",R13&lt;5),AND(M13="Б",R13=5)),MAX(DX13,DY13,DZ13),"")</f>
        <v/>
      </c>
      <c r="AG13" s="19" t="e">
        <f>IF(OR(AND(M13="Б",R13&lt;5),AND(M13="А",R13=5)),MAX(DX13,DY13,DZ13),"")</f>
        <v>#REF!</v>
      </c>
      <c r="AH13" s="19">
        <f>COUNT(AF13)</f>
        <v>0</v>
      </c>
      <c r="AI13" s="19">
        <f>COUNT(AG13)</f>
        <v>0</v>
      </c>
      <c r="AJ13" s="7" t="str">
        <f>IF(R13&lt;5,CONCATENATE(M13,TEXT(N13,"0")),"")</f>
        <v>Б99</v>
      </c>
      <c r="AK13" s="7" t="str">
        <f>CONCATENATE("А",IF(ISBLANK(A13),"",TEXT(A13,"0")))</f>
        <v>А1</v>
      </c>
      <c r="AL13" s="7" t="str">
        <f>CONCATENATE("Б",IF(ISBLANK(T13),"",TEXT(T13,"0")))</f>
        <v>Б1</v>
      </c>
      <c r="AM13" s="20" t="str">
        <f t="shared" ref="AM13:AM19" si="0">CONCATENATE("А",TEXT(B35,"0"))</f>
        <v>А5</v>
      </c>
      <c r="AN13" s="7" t="e">
        <f>IF(AND(AO13&lt;=7,AO13&gt;0),#REF!,IF(OR(AND(AO13&gt;=8,AO13&lt;=17),AND(AO13&gt;17,AM13="АКШ")),#REF!,0))</f>
        <v>#REF!</v>
      </c>
      <c r="AO13" s="7">
        <f t="shared" ref="AO13:AO19" si="1">E35</f>
        <v>9</v>
      </c>
      <c r="AP13" s="7">
        <f>IF(AND($AO13&gt;=18,$AO13&lt;=30),1,0)</f>
        <v>0</v>
      </c>
      <c r="AQ13" s="7">
        <f t="shared" ref="AQ13:AQ32" si="2">IF(OR(AND($B$35=A13,$E$35&gt;=18),AND($B$36=A13,$E$36&gt;=18),AND($B$37=A13,$E$37&gt;=18),AND($B$38=A13,$E$38&gt;=18),AND($B$39=A13,$E$39&gt;=18),AND($B$40=A13,$E$40&gt;=18),AND($B$41=A13,$E$41&gt;=18),AND($G$35=A13,$J$35&gt;=18),AND($G$36=A13,$J$36&gt;=18),AND($G$37=A13,$J$37&gt;=18),AND($G$38=A13,$J$38&gt;=18),AND($G$39=A13,$J$39&gt;=18),AND($G$40=A13,$J$40&gt;=18),AND($G$41=A13,$J$41&gt;=18)),1,0)</f>
        <v>0</v>
      </c>
      <c r="AR13" s="7">
        <f t="shared" ref="AR13:AR32" si="3">IF(OR(AND($T$35=T13,$W$35&gt;=18),AND($T$36=T13,$W$36&gt;=18),AND($T$37=T13,$W$37&gt;=18),AND($T$38=T13,$W$38&gt;=18),AND($T$39=T13,$W$39&gt;=18),AND($T$40=T13,$W$40&gt;=18),AND($T$41=T13,$W$41&gt;=18),AND($Y$35=T13,$AB$35&gt;=18),AND($Y$36=T13,$AB$36&gt;=18),AND($Y$37=T13,$AB$37&gt;=18),AND($Y$38=T13,$AB$38&gt;=18),AND($Y$39=T13,$AB$39&gt;=18),AND($Y$40=T13,$AB$40&gt;=18),AND($Y$41=T13,$AB$41&gt;=18)),1,0)</f>
        <v>0</v>
      </c>
      <c r="AS13" s="7">
        <f t="shared" ref="AS13:AS40" si="4">SUMIF($AM$13:$AM$40,AK13,$AN$13:$AN$40)</f>
        <v>0</v>
      </c>
      <c r="AT13" s="7">
        <f t="shared" ref="AT13:AT40" si="5">SUMIF($AM$13:$AM$40,AL13,$AN$13:$AN$40)</f>
        <v>0</v>
      </c>
      <c r="AU13" s="21">
        <f>IF(AM13="АКШ",AN13,0)</f>
        <v>0</v>
      </c>
      <c r="AV13" s="7" t="e">
        <f>IF(AND(AG13="",AJ13=""),1,0)</f>
        <v>#REF!</v>
      </c>
      <c r="AW13" s="7">
        <f>IF(AND(AF13="",AJ13=""),1,0)</f>
        <v>0</v>
      </c>
      <c r="AY13" s="7" t="b">
        <f>AND($A$13=A14,NOT(ISBLANK(A14)))</f>
        <v>0</v>
      </c>
      <c r="BR13" s="7" t="b">
        <f t="shared" ref="BR13:BR31" si="6">AND($T$13=T14,NOT(ISBLANK(T14)))</f>
        <v>0</v>
      </c>
      <c r="CK13" s="7" t="b">
        <f t="shared" ref="CK13:CK31" si="7">AND($B$13=B14,NOT(ISBLANK(B14)))</f>
        <v>0</v>
      </c>
      <c r="DD13" s="7" t="b">
        <f t="shared" ref="DD13:DD31" si="8">AND($U$13=U14,NOT(ISBLANK(U14)))</f>
        <v>0</v>
      </c>
      <c r="DX13" s="13" t="e">
        <f>IF(AND(Q13&gt;$DX$10,Q13&lt;=$DX$11),1,0)</f>
        <v>#REF!</v>
      </c>
      <c r="DY13" s="13" t="e">
        <f>IF(AND(Q13&gt;$DY$10,Q13&lt;=$DY$11),2,0)</f>
        <v>#REF!</v>
      </c>
      <c r="DZ13" s="13" t="e">
        <f>IF(AND(Q13&gt;$DZ$10,Q13&lt;=$DZ$11),3,0)</f>
        <v>#REF!</v>
      </c>
      <c r="EB13" s="7" t="str">
        <f>IF(R13&lt;5,CONCATENATE(M13,TEXT(O13,"0")),"")</f>
        <v>Б0</v>
      </c>
    </row>
    <row r="14" spans="1:132" ht="24.95" customHeight="1" thickBot="1">
      <c r="A14" s="105">
        <v>2</v>
      </c>
      <c r="B14" s="149" t="s">
        <v>158</v>
      </c>
      <c r="C14" s="149"/>
      <c r="D14" s="149"/>
      <c r="E14" s="149"/>
      <c r="F14" s="149"/>
      <c r="G14" s="149"/>
      <c r="H14" s="106"/>
      <c r="I14" s="107"/>
      <c r="J14" s="108"/>
      <c r="K14" s="109"/>
      <c r="L14" s="110"/>
      <c r="M14" s="109" t="s">
        <v>8</v>
      </c>
      <c r="N14" s="109">
        <v>99</v>
      </c>
      <c r="O14" s="109"/>
      <c r="P14" s="115" t="s">
        <v>188</v>
      </c>
      <c r="Q14" s="322">
        <v>6</v>
      </c>
      <c r="R14" s="109">
        <v>1</v>
      </c>
      <c r="S14" s="112"/>
      <c r="T14" s="105">
        <v>99</v>
      </c>
      <c r="U14" s="149" t="s">
        <v>172</v>
      </c>
      <c r="V14" s="149"/>
      <c r="W14" s="149"/>
      <c r="X14" s="149"/>
      <c r="Y14" s="149"/>
      <c r="Z14" s="149"/>
      <c r="AA14" s="106">
        <v>4</v>
      </c>
      <c r="AB14" s="107">
        <v>1</v>
      </c>
      <c r="AC14" s="108"/>
      <c r="AD14" s="109"/>
      <c r="AF14" s="19" t="str">
        <f t="shared" ref="AF14:AF39" si="9">IF(OR(AND(M14="А",R14&lt;5),AND(M14="Б",R14=5)),MAX(DX14,DY14,DZ14),"")</f>
        <v/>
      </c>
      <c r="AG14" s="19" t="e">
        <f t="shared" ref="AG14:AG39" si="10">IF(OR(AND(M14="Б",R14&lt;5),AND(M14="А",R14=5)),MAX(DX14,DY14,DZ14),"")</f>
        <v>#REF!</v>
      </c>
      <c r="AH14" s="19">
        <f>COUNT(AF$13:AF14)</f>
        <v>0</v>
      </c>
      <c r="AI14" s="19">
        <f>COUNT(AG$13:AG14)</f>
        <v>0</v>
      </c>
      <c r="AJ14" s="7" t="str">
        <f t="shared" ref="AJ14:AJ39" si="11">IF(R14&lt;5,CONCATENATE(M14,TEXT(N14,"0")),"")</f>
        <v>Б99</v>
      </c>
      <c r="AK14" s="7" t="str">
        <f t="shared" ref="AK14:AK29" si="12">CONCATENATE("А",IF(ISBLANK(A14),"",TEXT(A14,"0")))</f>
        <v>А2</v>
      </c>
      <c r="AL14" s="7" t="str">
        <f t="shared" ref="AL14:AL32" si="13">CONCATENATE("Б",IF(ISBLANK(T14),"",TEXT(T14,"0")))</f>
        <v>Б99</v>
      </c>
      <c r="AM14" s="20" t="str">
        <f t="shared" si="0"/>
        <v>А5</v>
      </c>
      <c r="AN14" s="7" t="e">
        <f>IF(AND(AO14&lt;=7,AO14&gt;0),#REF!,IF(OR(AND(AO14&gt;=8,AO14&lt;=17),AND(AO14&gt;17,AM14="АКШ")),#REF!,0))</f>
        <v>#REF!</v>
      </c>
      <c r="AO14" s="7">
        <f t="shared" si="1"/>
        <v>16</v>
      </c>
      <c r="AP14" s="7">
        <f t="shared" ref="AP14:AP40" si="14">IF(AND($AO14&gt;=18,$AO14&lt;=30),1,0)</f>
        <v>0</v>
      </c>
      <c r="AQ14" s="7">
        <f t="shared" si="2"/>
        <v>0</v>
      </c>
      <c r="AR14" s="7">
        <f t="shared" si="3"/>
        <v>0</v>
      </c>
      <c r="AS14" s="7">
        <f t="shared" si="4"/>
        <v>0</v>
      </c>
      <c r="AT14" s="7">
        <f t="shared" si="5"/>
        <v>0</v>
      </c>
      <c r="AU14" s="21">
        <f t="shared" ref="AU14:AU26" si="15">IF(AM14="АКШ",AN14,0)</f>
        <v>0</v>
      </c>
      <c r="AV14" s="7" t="e">
        <f t="shared" ref="AV14:AV39" si="16">IF(AND(AG14="",AJ14=""),1,0)</f>
        <v>#REF!</v>
      </c>
      <c r="AW14" s="7">
        <f t="shared" ref="AW14:AW39" si="17">IF(AND(AF14="",AJ14=""),1,0)</f>
        <v>0</v>
      </c>
      <c r="AY14" s="7" t="b">
        <f t="shared" ref="AY14:AY30" si="18">AND($A$13=A15,NOT(ISBLANK(A15)))</f>
        <v>0</v>
      </c>
      <c r="AZ14" s="7" t="b">
        <f>AND($A$14=A15,NOT(ISBLANK(A15)))</f>
        <v>0</v>
      </c>
      <c r="BR14" s="7" t="b">
        <f t="shared" si="6"/>
        <v>0</v>
      </c>
      <c r="BS14" s="7" t="b">
        <f t="shared" ref="BS14:BS31" si="19">AND($T$14=T15,NOT(ISBLANK(T15)))</f>
        <v>0</v>
      </c>
      <c r="CK14" s="7" t="b">
        <f t="shared" si="7"/>
        <v>0</v>
      </c>
      <c r="CL14" s="7" t="b">
        <f t="shared" ref="CL14:CL31" si="20">AND($B$14=B15,NOT(ISBLANK(B15)))</f>
        <v>0</v>
      </c>
      <c r="DD14" s="7" t="b">
        <f t="shared" si="8"/>
        <v>0</v>
      </c>
      <c r="DE14" s="7" t="b">
        <f t="shared" ref="DE14:DE31" si="21">AND($U$14=U15,NOT(ISBLANK(U15)))</f>
        <v>0</v>
      </c>
      <c r="DX14" s="13" t="e">
        <f t="shared" ref="DX14:DX39" si="22">IF(AND(Q14&gt;$DX$10,Q14&lt;=$DX$11),1,0)</f>
        <v>#REF!</v>
      </c>
      <c r="DY14" s="13" t="e">
        <f t="shared" ref="DY14:DY39" si="23">IF(AND(Q14&gt;$DY$10,Q14&lt;=$DY$11),2,0)</f>
        <v>#REF!</v>
      </c>
      <c r="DZ14" s="13" t="e">
        <f t="shared" ref="DZ14:DZ39" si="24">IF(AND(Q14&gt;$DZ$10,Q14&lt;=$DZ$11),3,0)</f>
        <v>#REF!</v>
      </c>
      <c r="EB14" s="7" t="str">
        <f t="shared" ref="EB14:EB39" si="25">IF(R14&lt;5,CONCATENATE(M14,TEXT(O14,"0")),"")</f>
        <v>Б0</v>
      </c>
    </row>
    <row r="15" spans="1:132" ht="24.95" customHeight="1" thickBot="1">
      <c r="A15" s="105">
        <v>3</v>
      </c>
      <c r="B15" s="149" t="s">
        <v>165</v>
      </c>
      <c r="C15" s="149"/>
      <c r="D15" s="149"/>
      <c r="E15" s="149"/>
      <c r="F15" s="149"/>
      <c r="G15" s="149"/>
      <c r="H15" s="106"/>
      <c r="I15" s="107"/>
      <c r="J15" s="108"/>
      <c r="K15" s="109"/>
      <c r="L15" s="110"/>
      <c r="M15" s="109" t="s">
        <v>8</v>
      </c>
      <c r="N15" s="109">
        <v>99</v>
      </c>
      <c r="O15" s="109"/>
      <c r="P15" s="115" t="s">
        <v>189</v>
      </c>
      <c r="Q15" s="322">
        <v>12</v>
      </c>
      <c r="R15" s="109">
        <v>1</v>
      </c>
      <c r="S15" s="112"/>
      <c r="T15" s="105">
        <v>3</v>
      </c>
      <c r="U15" s="149" t="s">
        <v>173</v>
      </c>
      <c r="V15" s="149"/>
      <c r="W15" s="149"/>
      <c r="X15" s="149"/>
      <c r="Y15" s="149"/>
      <c r="Z15" s="149"/>
      <c r="AA15" s="106"/>
      <c r="AB15" s="107"/>
      <c r="AC15" s="108"/>
      <c r="AD15" s="109"/>
      <c r="AF15" s="19" t="str">
        <f t="shared" si="9"/>
        <v/>
      </c>
      <c r="AG15" s="19" t="e">
        <f t="shared" si="10"/>
        <v>#REF!</v>
      </c>
      <c r="AH15" s="19">
        <f>COUNT(AF$13:AF15)</f>
        <v>0</v>
      </c>
      <c r="AI15" s="19">
        <f>COUNT(AG$13:AG15)</f>
        <v>0</v>
      </c>
      <c r="AJ15" s="7" t="str">
        <f t="shared" si="11"/>
        <v>Б99</v>
      </c>
      <c r="AK15" s="7" t="str">
        <f t="shared" si="12"/>
        <v>А3</v>
      </c>
      <c r="AL15" s="7" t="str">
        <f t="shared" si="13"/>
        <v>Б3</v>
      </c>
      <c r="AM15" s="20" t="str">
        <f t="shared" si="0"/>
        <v>А0</v>
      </c>
      <c r="AN15" s="7">
        <f>IF(AND(AO15&lt;=7,AO15&gt;0),#REF!,IF(OR(AND(AO15&gt;=8,AO15&lt;=17),AND(AO15&gt;17,AM15="АКШ")),#REF!,0))</f>
        <v>0</v>
      </c>
      <c r="AO15" s="7">
        <f t="shared" si="1"/>
        <v>0</v>
      </c>
      <c r="AP15" s="7">
        <f t="shared" si="14"/>
        <v>0</v>
      </c>
      <c r="AQ15" s="7">
        <f t="shared" si="2"/>
        <v>0</v>
      </c>
      <c r="AR15" s="7">
        <f t="shared" si="3"/>
        <v>0</v>
      </c>
      <c r="AS15" s="7">
        <f t="shared" si="4"/>
        <v>0</v>
      </c>
      <c r="AT15" s="7">
        <f t="shared" si="5"/>
        <v>0</v>
      </c>
      <c r="AU15" s="21">
        <f t="shared" si="15"/>
        <v>0</v>
      </c>
      <c r="AV15" s="7" t="e">
        <f t="shared" si="16"/>
        <v>#REF!</v>
      </c>
      <c r="AW15" s="7">
        <f t="shared" si="17"/>
        <v>0</v>
      </c>
      <c r="AY15" s="7" t="b">
        <f t="shared" si="18"/>
        <v>0</v>
      </c>
      <c r="AZ15" s="7" t="b">
        <f t="shared" ref="AZ15:AZ31" si="26">AND($A$14=A16,NOT(ISBLANK(A16)))</f>
        <v>0</v>
      </c>
      <c r="BA15" s="7" t="b">
        <f t="shared" ref="BA15:BA31" si="27">AND($A$15=A16,NOT(ISBLANK(A16)))</f>
        <v>0</v>
      </c>
      <c r="BR15" s="7" t="b">
        <f t="shared" si="6"/>
        <v>0</v>
      </c>
      <c r="BS15" s="7" t="b">
        <f t="shared" si="19"/>
        <v>0</v>
      </c>
      <c r="BT15" s="7" t="b">
        <f t="shared" ref="BT15:BT31" si="28">AND($T$15=T16,NOT(ISBLANK(T16)))</f>
        <v>0</v>
      </c>
      <c r="CK15" s="7" t="b">
        <f t="shared" si="7"/>
        <v>0</v>
      </c>
      <c r="CL15" s="7" t="b">
        <f t="shared" si="20"/>
        <v>0</v>
      </c>
      <c r="CM15" s="7" t="b">
        <f t="shared" ref="CM15:CM31" si="29">AND($B$15=B16,NOT(ISBLANK(B16)))</f>
        <v>0</v>
      </c>
      <c r="DD15" s="7" t="b">
        <f t="shared" si="8"/>
        <v>0</v>
      </c>
      <c r="DE15" s="7" t="b">
        <f t="shared" si="21"/>
        <v>0</v>
      </c>
      <c r="DF15" s="7" t="b">
        <f t="shared" ref="DF15:DF31" si="30">AND($U$15=U16,NOT(ISBLANK(U16)))</f>
        <v>0</v>
      </c>
      <c r="DX15" s="13" t="e">
        <f t="shared" si="22"/>
        <v>#REF!</v>
      </c>
      <c r="DY15" s="13" t="e">
        <f t="shared" si="23"/>
        <v>#REF!</v>
      </c>
      <c r="DZ15" s="13" t="e">
        <f t="shared" si="24"/>
        <v>#REF!</v>
      </c>
      <c r="EB15" s="7" t="str">
        <f t="shared" si="25"/>
        <v>Б0</v>
      </c>
    </row>
    <row r="16" spans="1:132" ht="24.95" customHeight="1" thickBot="1">
      <c r="A16" s="105">
        <v>4</v>
      </c>
      <c r="B16" s="149" t="s">
        <v>166</v>
      </c>
      <c r="C16" s="149"/>
      <c r="D16" s="149"/>
      <c r="E16" s="149"/>
      <c r="F16" s="149"/>
      <c r="G16" s="149"/>
      <c r="H16" s="106"/>
      <c r="I16" s="107"/>
      <c r="J16" s="108"/>
      <c r="K16" s="109"/>
      <c r="L16" s="110"/>
      <c r="M16" s="109" t="s">
        <v>7</v>
      </c>
      <c r="N16" s="109">
        <v>9</v>
      </c>
      <c r="O16" s="109"/>
      <c r="P16" s="115" t="s">
        <v>190</v>
      </c>
      <c r="Q16" s="322">
        <v>16</v>
      </c>
      <c r="R16" s="109">
        <v>1</v>
      </c>
      <c r="S16" s="112"/>
      <c r="T16" s="105">
        <v>4</v>
      </c>
      <c r="U16" s="149" t="s">
        <v>174</v>
      </c>
      <c r="V16" s="149"/>
      <c r="W16" s="149"/>
      <c r="X16" s="149"/>
      <c r="Y16" s="149"/>
      <c r="Z16" s="149"/>
      <c r="AA16" s="106"/>
      <c r="AB16" s="107"/>
      <c r="AC16" s="108"/>
      <c r="AD16" s="109"/>
      <c r="AF16" s="19" t="e">
        <f t="shared" si="9"/>
        <v>#REF!</v>
      </c>
      <c r="AG16" s="19" t="str">
        <f>IF(OR(AND(M16="Б",R16&lt;5),AND(M16="А",R16=5)),MAX(DX16,DY16,DZ16),"")</f>
        <v/>
      </c>
      <c r="AH16" s="19">
        <f>COUNT(AF$13:AF16)</f>
        <v>0</v>
      </c>
      <c r="AI16" s="19">
        <f>COUNT(AG$13:AG16)</f>
        <v>0</v>
      </c>
      <c r="AJ16" s="7" t="str">
        <f t="shared" si="11"/>
        <v>А9</v>
      </c>
      <c r="AK16" s="7" t="str">
        <f t="shared" si="12"/>
        <v>А4</v>
      </c>
      <c r="AL16" s="7" t="str">
        <f t="shared" si="13"/>
        <v>Б4</v>
      </c>
      <c r="AM16" s="20" t="str">
        <f t="shared" si="0"/>
        <v>А0</v>
      </c>
      <c r="AN16" s="7">
        <f>IF(AND(AO16&lt;=7,AO16&gt;0),#REF!,IF(OR(AND(AO16&gt;=8,AO16&lt;=17),AND(AO16&gt;17,AM16="АКШ")),#REF!,0))</f>
        <v>0</v>
      </c>
      <c r="AO16" s="7">
        <f t="shared" si="1"/>
        <v>0</v>
      </c>
      <c r="AP16" s="7">
        <f t="shared" si="14"/>
        <v>0</v>
      </c>
      <c r="AQ16" s="7">
        <f t="shared" si="2"/>
        <v>0</v>
      </c>
      <c r="AR16" s="7">
        <f t="shared" si="3"/>
        <v>0</v>
      </c>
      <c r="AS16" s="7">
        <f t="shared" si="4"/>
        <v>0</v>
      </c>
      <c r="AT16" s="7">
        <f t="shared" si="5"/>
        <v>0</v>
      </c>
      <c r="AU16" s="21">
        <f t="shared" si="15"/>
        <v>0</v>
      </c>
      <c r="AV16" s="7">
        <f t="shared" si="16"/>
        <v>0</v>
      </c>
      <c r="AW16" s="7" t="e">
        <f t="shared" si="17"/>
        <v>#REF!</v>
      </c>
      <c r="AY16" s="7" t="b">
        <f t="shared" si="18"/>
        <v>0</v>
      </c>
      <c r="AZ16" s="7" t="b">
        <f t="shared" si="26"/>
        <v>0</v>
      </c>
      <c r="BA16" s="7" t="b">
        <f t="shared" si="27"/>
        <v>0</v>
      </c>
      <c r="BB16" s="7" t="b">
        <f t="shared" ref="BB16:BB31" si="31">AND($A$16=A17,NOT(ISBLANK(A17)))</f>
        <v>0</v>
      </c>
      <c r="BR16" s="7" t="b">
        <f t="shared" si="6"/>
        <v>0</v>
      </c>
      <c r="BS16" s="7" t="b">
        <f t="shared" si="19"/>
        <v>0</v>
      </c>
      <c r="BT16" s="7" t="b">
        <f t="shared" si="28"/>
        <v>0</v>
      </c>
      <c r="BU16" s="7" t="b">
        <f t="shared" ref="BU16:BU31" si="32">AND($T$16=T17,NOT(ISBLANK(T17)))</f>
        <v>0</v>
      </c>
      <c r="CK16" s="7" t="b">
        <f t="shared" si="7"/>
        <v>0</v>
      </c>
      <c r="CL16" s="7" t="b">
        <f t="shared" si="20"/>
        <v>0</v>
      </c>
      <c r="CM16" s="7" t="b">
        <f t="shared" si="29"/>
        <v>0</v>
      </c>
      <c r="CN16" s="7" t="b">
        <f t="shared" ref="CN16:CN31" si="33">AND($B$16=B17,NOT(ISBLANK(B17)))</f>
        <v>0</v>
      </c>
      <c r="DD16" s="7" t="b">
        <f t="shared" si="8"/>
        <v>0</v>
      </c>
      <c r="DE16" s="7" t="b">
        <f t="shared" si="21"/>
        <v>0</v>
      </c>
      <c r="DF16" s="7" t="b">
        <f t="shared" si="30"/>
        <v>0</v>
      </c>
      <c r="DG16" s="7" t="b">
        <f t="shared" ref="DG16:DG31" si="34">AND($U$16=U17,NOT(ISBLANK(U17)))</f>
        <v>0</v>
      </c>
      <c r="DX16" s="13" t="e">
        <f t="shared" si="22"/>
        <v>#REF!</v>
      </c>
      <c r="DY16" s="13" t="e">
        <f t="shared" si="23"/>
        <v>#REF!</v>
      </c>
      <c r="DZ16" s="13" t="e">
        <f t="shared" si="24"/>
        <v>#REF!</v>
      </c>
      <c r="EB16" s="7" t="str">
        <f t="shared" si="25"/>
        <v>А0</v>
      </c>
    </row>
    <row r="17" spans="1:132" ht="24.95" customHeight="1" thickBot="1">
      <c r="A17" s="105">
        <v>5</v>
      </c>
      <c r="B17" s="149" t="s">
        <v>161</v>
      </c>
      <c r="C17" s="149"/>
      <c r="D17" s="149"/>
      <c r="E17" s="149"/>
      <c r="F17" s="149"/>
      <c r="G17" s="149"/>
      <c r="H17" s="106"/>
      <c r="I17" s="107"/>
      <c r="J17" s="108"/>
      <c r="K17" s="109"/>
      <c r="L17" s="110"/>
      <c r="M17" s="109" t="s">
        <v>7</v>
      </c>
      <c r="N17" s="109">
        <v>10</v>
      </c>
      <c r="O17" s="109"/>
      <c r="P17" s="115" t="s">
        <v>191</v>
      </c>
      <c r="Q17" s="322">
        <v>18</v>
      </c>
      <c r="R17" s="109">
        <v>1</v>
      </c>
      <c r="S17" s="112"/>
      <c r="T17" s="105">
        <v>5</v>
      </c>
      <c r="U17" s="149" t="s">
        <v>175</v>
      </c>
      <c r="V17" s="149"/>
      <c r="W17" s="149"/>
      <c r="X17" s="149"/>
      <c r="Y17" s="149"/>
      <c r="Z17" s="149"/>
      <c r="AA17" s="106"/>
      <c r="AB17" s="107"/>
      <c r="AC17" s="108"/>
      <c r="AD17" s="109"/>
      <c r="AF17" s="19" t="e">
        <f t="shared" si="9"/>
        <v>#REF!</v>
      </c>
      <c r="AG17" s="19" t="str">
        <f t="shared" si="10"/>
        <v/>
      </c>
      <c r="AH17" s="19">
        <f>COUNT(AF$13:AF17)</f>
        <v>0</v>
      </c>
      <c r="AI17" s="19">
        <f>COUNT(AG$13:AG17)</f>
        <v>0</v>
      </c>
      <c r="AJ17" s="7" t="str">
        <f t="shared" si="11"/>
        <v>А10</v>
      </c>
      <c r="AK17" s="7" t="str">
        <f t="shared" si="12"/>
        <v>А5</v>
      </c>
      <c r="AL17" s="7" t="str">
        <f t="shared" si="13"/>
        <v>Б5</v>
      </c>
      <c r="AM17" s="20" t="str">
        <f t="shared" si="0"/>
        <v>А0</v>
      </c>
      <c r="AN17" s="7">
        <f>IF(AND(AO17&lt;=7,AO17&gt;0),#REF!,IF(OR(AND(AO17&gt;=8,AO17&lt;=17),AND(AO17&gt;17,AM17="АКШ")),#REF!,0))</f>
        <v>0</v>
      </c>
      <c r="AO17" s="7">
        <f t="shared" si="1"/>
        <v>0</v>
      </c>
      <c r="AP17" s="7">
        <f t="shared" si="14"/>
        <v>0</v>
      </c>
      <c r="AQ17" s="7">
        <f t="shared" si="2"/>
        <v>0</v>
      </c>
      <c r="AR17" s="7">
        <f t="shared" si="3"/>
        <v>0</v>
      </c>
      <c r="AS17" s="7" t="e">
        <f t="shared" si="4"/>
        <v>#REF!</v>
      </c>
      <c r="AT17" s="7">
        <f t="shared" si="5"/>
        <v>0</v>
      </c>
      <c r="AU17" s="21">
        <f t="shared" si="15"/>
        <v>0</v>
      </c>
      <c r="AV17" s="7">
        <f t="shared" si="16"/>
        <v>0</v>
      </c>
      <c r="AW17" s="7" t="e">
        <f t="shared" si="17"/>
        <v>#REF!</v>
      </c>
      <c r="AY17" s="7" t="b">
        <f t="shared" si="18"/>
        <v>0</v>
      </c>
      <c r="AZ17" s="7" t="b">
        <f t="shared" si="26"/>
        <v>0</v>
      </c>
      <c r="BA17" s="7" t="b">
        <f t="shared" si="27"/>
        <v>0</v>
      </c>
      <c r="BB17" s="7" t="b">
        <f t="shared" si="31"/>
        <v>0</v>
      </c>
      <c r="BC17" s="7" t="b">
        <f t="shared" ref="BC17:BC31" si="35">AND($A$17=A18,NOT(ISBLANK(A18)))</f>
        <v>0</v>
      </c>
      <c r="BR17" s="7" t="b">
        <f t="shared" si="6"/>
        <v>0</v>
      </c>
      <c r="BS17" s="7" t="b">
        <f t="shared" si="19"/>
        <v>0</v>
      </c>
      <c r="BT17" s="7" t="b">
        <f t="shared" si="28"/>
        <v>0</v>
      </c>
      <c r="BU17" s="7" t="b">
        <f t="shared" si="32"/>
        <v>0</v>
      </c>
      <c r="BV17" s="7" t="b">
        <f t="shared" ref="BV17:BV31" si="36">AND($T$17=T18,NOT(ISBLANK(T18)))</f>
        <v>0</v>
      </c>
      <c r="CK17" s="7" t="b">
        <f t="shared" si="7"/>
        <v>0</v>
      </c>
      <c r="CL17" s="7" t="b">
        <f t="shared" si="20"/>
        <v>0</v>
      </c>
      <c r="CM17" s="7" t="b">
        <f t="shared" si="29"/>
        <v>0</v>
      </c>
      <c r="CN17" s="7" t="b">
        <f t="shared" si="33"/>
        <v>0</v>
      </c>
      <c r="CO17" s="7" t="b">
        <f t="shared" ref="CO17:CO31" si="37">AND($B$17=B18,NOT(ISBLANK(B18)))</f>
        <v>0</v>
      </c>
      <c r="DD17" s="7" t="b">
        <f t="shared" si="8"/>
        <v>0</v>
      </c>
      <c r="DE17" s="7" t="b">
        <f t="shared" si="21"/>
        <v>0</v>
      </c>
      <c r="DF17" s="7" t="b">
        <f t="shared" si="30"/>
        <v>0</v>
      </c>
      <c r="DG17" s="7" t="b">
        <f t="shared" si="34"/>
        <v>0</v>
      </c>
      <c r="DH17" s="7" t="b">
        <f t="shared" ref="DH17:DH31" si="38">AND($U$17=U18,NOT(ISBLANK(U18)))</f>
        <v>0</v>
      </c>
      <c r="DX17" s="13" t="e">
        <f t="shared" si="22"/>
        <v>#REF!</v>
      </c>
      <c r="DY17" s="13" t="e">
        <f t="shared" si="23"/>
        <v>#REF!</v>
      </c>
      <c r="DZ17" s="13" t="e">
        <f t="shared" si="24"/>
        <v>#REF!</v>
      </c>
      <c r="EB17" s="7" t="str">
        <f t="shared" si="25"/>
        <v>А0</v>
      </c>
    </row>
    <row r="18" spans="1:132" ht="24.95" customHeight="1" thickBot="1">
      <c r="A18" s="105">
        <v>6</v>
      </c>
      <c r="B18" s="149" t="s">
        <v>167</v>
      </c>
      <c r="C18" s="149"/>
      <c r="D18" s="149"/>
      <c r="E18" s="149"/>
      <c r="F18" s="149"/>
      <c r="G18" s="149"/>
      <c r="H18" s="106"/>
      <c r="I18" s="107"/>
      <c r="J18" s="108"/>
      <c r="K18" s="109"/>
      <c r="L18" s="110"/>
      <c r="M18" s="109" t="s">
        <v>8</v>
      </c>
      <c r="N18" s="113">
        <v>99</v>
      </c>
      <c r="O18" s="109"/>
      <c r="P18" s="115" t="s">
        <v>192</v>
      </c>
      <c r="Q18" s="322">
        <v>19</v>
      </c>
      <c r="R18" s="109">
        <v>1</v>
      </c>
      <c r="S18" s="112"/>
      <c r="T18" s="105">
        <v>6</v>
      </c>
      <c r="U18" s="149" t="s">
        <v>176</v>
      </c>
      <c r="V18" s="149"/>
      <c r="W18" s="149"/>
      <c r="X18" s="149"/>
      <c r="Y18" s="149"/>
      <c r="Z18" s="149"/>
      <c r="AA18" s="106"/>
      <c r="AB18" s="107"/>
      <c r="AC18" s="108"/>
      <c r="AD18" s="109"/>
      <c r="AF18" s="19" t="str">
        <f t="shared" si="9"/>
        <v/>
      </c>
      <c r="AG18" s="19" t="e">
        <f t="shared" si="10"/>
        <v>#REF!</v>
      </c>
      <c r="AH18" s="19">
        <f>COUNT(AF$13:AF18)</f>
        <v>0</v>
      </c>
      <c r="AI18" s="19">
        <f>COUNT(AG$13:AG18)</f>
        <v>0</v>
      </c>
      <c r="AJ18" s="7" t="str">
        <f t="shared" si="11"/>
        <v>Б99</v>
      </c>
      <c r="AK18" s="7" t="str">
        <f t="shared" si="12"/>
        <v>А6</v>
      </c>
      <c r="AL18" s="7" t="str">
        <f t="shared" si="13"/>
        <v>Б6</v>
      </c>
      <c r="AM18" s="20" t="str">
        <f t="shared" si="0"/>
        <v>А0</v>
      </c>
      <c r="AN18" s="7">
        <f>IF(AND(AO18&lt;=7,AO18&gt;0),#REF!,IF(OR(AND(AO18&gt;=8,AO18&lt;=17),AND(AO18&gt;17,AM18="АКШ")),#REF!,0))</f>
        <v>0</v>
      </c>
      <c r="AO18" s="7">
        <f t="shared" si="1"/>
        <v>0</v>
      </c>
      <c r="AP18" s="7">
        <f t="shared" si="14"/>
        <v>0</v>
      </c>
      <c r="AQ18" s="7">
        <f t="shared" si="2"/>
        <v>0</v>
      </c>
      <c r="AR18" s="7">
        <f t="shared" si="3"/>
        <v>0</v>
      </c>
      <c r="AS18" s="7">
        <f t="shared" si="4"/>
        <v>0</v>
      </c>
      <c r="AT18" s="7">
        <f t="shared" si="5"/>
        <v>0</v>
      </c>
      <c r="AU18" s="21">
        <f t="shared" si="15"/>
        <v>0</v>
      </c>
      <c r="AV18" s="7" t="e">
        <f t="shared" si="16"/>
        <v>#REF!</v>
      </c>
      <c r="AW18" s="7">
        <f t="shared" si="17"/>
        <v>0</v>
      </c>
      <c r="AY18" s="7" t="b">
        <f t="shared" si="18"/>
        <v>0</v>
      </c>
      <c r="AZ18" s="7" t="b">
        <f t="shared" si="26"/>
        <v>0</v>
      </c>
      <c r="BA18" s="7" t="b">
        <f t="shared" si="27"/>
        <v>0</v>
      </c>
      <c r="BB18" s="7" t="b">
        <f t="shared" si="31"/>
        <v>0</v>
      </c>
      <c r="BC18" s="7" t="b">
        <f t="shared" si="35"/>
        <v>0</v>
      </c>
      <c r="BD18" s="7" t="b">
        <f t="shared" ref="BD18:BD31" si="39">AND($A$18=A19,NOT(ISBLANK(A19)))</f>
        <v>0</v>
      </c>
      <c r="BR18" s="7" t="b">
        <f t="shared" si="6"/>
        <v>0</v>
      </c>
      <c r="BS18" s="7" t="b">
        <f t="shared" si="19"/>
        <v>0</v>
      </c>
      <c r="BT18" s="7" t="b">
        <f t="shared" si="28"/>
        <v>0</v>
      </c>
      <c r="BU18" s="7" t="b">
        <f t="shared" si="32"/>
        <v>0</v>
      </c>
      <c r="BV18" s="7" t="b">
        <f t="shared" si="36"/>
        <v>0</v>
      </c>
      <c r="BW18" s="7" t="b">
        <f t="shared" ref="BW18:BW31" si="40">AND($T$18=T19,NOT(ISBLANK(T19)))</f>
        <v>0</v>
      </c>
      <c r="CK18" s="7" t="b">
        <f t="shared" si="7"/>
        <v>0</v>
      </c>
      <c r="CL18" s="7" t="b">
        <f t="shared" si="20"/>
        <v>0</v>
      </c>
      <c r="CM18" s="7" t="b">
        <f t="shared" si="29"/>
        <v>0</v>
      </c>
      <c r="CN18" s="7" t="b">
        <f t="shared" si="33"/>
        <v>0</v>
      </c>
      <c r="CO18" s="7" t="b">
        <f t="shared" si="37"/>
        <v>0</v>
      </c>
      <c r="CP18" s="7" t="b">
        <f t="shared" ref="CP18:CP31" si="41">AND($B$18=B19,NOT(ISBLANK(B19)))</f>
        <v>0</v>
      </c>
      <c r="DD18" s="7" t="b">
        <f t="shared" si="8"/>
        <v>0</v>
      </c>
      <c r="DE18" s="7" t="b">
        <f t="shared" si="21"/>
        <v>0</v>
      </c>
      <c r="DF18" s="7" t="b">
        <f t="shared" si="30"/>
        <v>0</v>
      </c>
      <c r="DG18" s="7" t="b">
        <f t="shared" si="34"/>
        <v>0</v>
      </c>
      <c r="DH18" s="7" t="b">
        <f t="shared" si="38"/>
        <v>0</v>
      </c>
      <c r="DI18" s="7" t="b">
        <f t="shared" ref="DI18:DI31" si="42">AND($U$18=U19,NOT(ISBLANK(U19)))</f>
        <v>0</v>
      </c>
      <c r="DX18" s="13" t="e">
        <f t="shared" si="22"/>
        <v>#REF!</v>
      </c>
      <c r="DY18" s="13" t="e">
        <f t="shared" si="23"/>
        <v>#REF!</v>
      </c>
      <c r="DZ18" s="13" t="e">
        <f t="shared" si="24"/>
        <v>#REF!</v>
      </c>
      <c r="EB18" s="7" t="str">
        <f t="shared" si="25"/>
        <v>Б0</v>
      </c>
    </row>
    <row r="19" spans="1:132" ht="24.95" customHeight="1" thickBot="1">
      <c r="A19" s="105">
        <v>7</v>
      </c>
      <c r="B19" s="149" t="s">
        <v>155</v>
      </c>
      <c r="C19" s="149"/>
      <c r="D19" s="149"/>
      <c r="E19" s="149"/>
      <c r="F19" s="149"/>
      <c r="G19" s="149"/>
      <c r="H19" s="106">
        <v>1</v>
      </c>
      <c r="I19" s="107"/>
      <c r="J19" s="108"/>
      <c r="K19" s="109"/>
      <c r="L19" s="110"/>
      <c r="M19" s="109" t="s">
        <v>7</v>
      </c>
      <c r="N19" s="109">
        <v>7</v>
      </c>
      <c r="O19" s="109"/>
      <c r="P19" s="115" t="s">
        <v>193</v>
      </c>
      <c r="Q19" s="322">
        <v>20</v>
      </c>
      <c r="R19" s="109">
        <v>1</v>
      </c>
      <c r="S19" s="112"/>
      <c r="T19" s="105">
        <v>7</v>
      </c>
      <c r="U19" s="149" t="s">
        <v>177</v>
      </c>
      <c r="V19" s="149"/>
      <c r="W19" s="149"/>
      <c r="X19" s="149"/>
      <c r="Y19" s="149"/>
      <c r="Z19" s="149"/>
      <c r="AA19" s="106"/>
      <c r="AB19" s="107"/>
      <c r="AC19" s="108"/>
      <c r="AD19" s="109"/>
      <c r="AF19" s="19" t="e">
        <f t="shared" si="9"/>
        <v>#REF!</v>
      </c>
      <c r="AG19" s="19" t="str">
        <f t="shared" si="10"/>
        <v/>
      </c>
      <c r="AH19" s="19">
        <f>COUNT(AF$13:AF19)</f>
        <v>0</v>
      </c>
      <c r="AI19" s="19">
        <f>COUNT(AG$13:AG19)</f>
        <v>0</v>
      </c>
      <c r="AJ19" s="7" t="str">
        <f t="shared" si="11"/>
        <v>А7</v>
      </c>
      <c r="AK19" s="7" t="str">
        <f t="shared" si="12"/>
        <v>А7</v>
      </c>
      <c r="AL19" s="7" t="str">
        <f t="shared" si="13"/>
        <v>Б7</v>
      </c>
      <c r="AM19" s="20" t="str">
        <f t="shared" si="0"/>
        <v>А0</v>
      </c>
      <c r="AN19" s="7">
        <f>IF(AND(AO19&lt;=7,AO19&gt;0),#REF!,IF(OR(AND(AO19&gt;=8,AO19&lt;=17),AND(AO19&gt;17,AM19="АКШ")),#REF!,0))</f>
        <v>0</v>
      </c>
      <c r="AO19" s="7">
        <f t="shared" si="1"/>
        <v>0</v>
      </c>
      <c r="AP19" s="7">
        <f t="shared" si="14"/>
        <v>0</v>
      </c>
      <c r="AQ19" s="7">
        <f t="shared" si="2"/>
        <v>0</v>
      </c>
      <c r="AR19" s="7">
        <f t="shared" si="3"/>
        <v>0</v>
      </c>
      <c r="AS19" s="7">
        <f t="shared" si="4"/>
        <v>0</v>
      </c>
      <c r="AT19" s="7">
        <f t="shared" si="5"/>
        <v>0</v>
      </c>
      <c r="AU19" s="21">
        <f t="shared" si="15"/>
        <v>0</v>
      </c>
      <c r="AV19" s="7">
        <f t="shared" si="16"/>
        <v>0</v>
      </c>
      <c r="AW19" s="7" t="e">
        <f t="shared" si="17"/>
        <v>#REF!</v>
      </c>
      <c r="AY19" s="7" t="b">
        <f t="shared" si="18"/>
        <v>0</v>
      </c>
      <c r="AZ19" s="7" t="b">
        <f t="shared" si="26"/>
        <v>0</v>
      </c>
      <c r="BA19" s="7" t="b">
        <f t="shared" si="27"/>
        <v>0</v>
      </c>
      <c r="BB19" s="7" t="b">
        <f t="shared" si="31"/>
        <v>0</v>
      </c>
      <c r="BC19" s="7" t="b">
        <f t="shared" si="35"/>
        <v>0</v>
      </c>
      <c r="BD19" s="7" t="b">
        <f t="shared" si="39"/>
        <v>0</v>
      </c>
      <c r="BE19" s="7" t="b">
        <f t="shared" ref="BE19:BE31" si="43">AND($A$19=A20,NOT(ISBLANK(A20)))</f>
        <v>0</v>
      </c>
      <c r="BR19" s="7" t="b">
        <f t="shared" si="6"/>
        <v>0</v>
      </c>
      <c r="BS19" s="7" t="b">
        <f t="shared" si="19"/>
        <v>0</v>
      </c>
      <c r="BT19" s="7" t="b">
        <f t="shared" si="28"/>
        <v>0</v>
      </c>
      <c r="BU19" s="7" t="b">
        <f t="shared" si="32"/>
        <v>0</v>
      </c>
      <c r="BV19" s="7" t="b">
        <f t="shared" si="36"/>
        <v>0</v>
      </c>
      <c r="BW19" s="7" t="b">
        <f t="shared" si="40"/>
        <v>0</v>
      </c>
      <c r="BX19" s="7" t="b">
        <f t="shared" ref="BX19:BX31" si="44">AND($T$19=T20,NOT(ISBLANK(T20)))</f>
        <v>0</v>
      </c>
      <c r="CK19" s="7" t="b">
        <f t="shared" si="7"/>
        <v>0</v>
      </c>
      <c r="CL19" s="7" t="b">
        <f t="shared" si="20"/>
        <v>0</v>
      </c>
      <c r="CM19" s="7" t="b">
        <f t="shared" si="29"/>
        <v>0</v>
      </c>
      <c r="CN19" s="7" t="b">
        <f t="shared" si="33"/>
        <v>0</v>
      </c>
      <c r="CO19" s="7" t="b">
        <f t="shared" si="37"/>
        <v>0</v>
      </c>
      <c r="CP19" s="7" t="b">
        <f t="shared" si="41"/>
        <v>0</v>
      </c>
      <c r="CQ19" s="7" t="b">
        <f t="shared" ref="CQ19:CQ31" si="45">AND($B$19=B20,NOT(ISBLANK(B20)))</f>
        <v>0</v>
      </c>
      <c r="DD19" s="7" t="b">
        <f t="shared" si="8"/>
        <v>0</v>
      </c>
      <c r="DE19" s="7" t="b">
        <f t="shared" si="21"/>
        <v>0</v>
      </c>
      <c r="DF19" s="7" t="b">
        <f t="shared" si="30"/>
        <v>0</v>
      </c>
      <c r="DG19" s="7" t="b">
        <f t="shared" si="34"/>
        <v>0</v>
      </c>
      <c r="DH19" s="7" t="b">
        <f t="shared" si="38"/>
        <v>0</v>
      </c>
      <c r="DI19" s="7" t="b">
        <f t="shared" si="42"/>
        <v>0</v>
      </c>
      <c r="DJ19" s="7" t="b">
        <f t="shared" ref="DJ19:DJ31" si="46">AND($U$19=U20,NOT(ISBLANK(U20)))</f>
        <v>0</v>
      </c>
      <c r="DX19" s="13" t="e">
        <f t="shared" si="22"/>
        <v>#REF!</v>
      </c>
      <c r="DY19" s="13" t="e">
        <f t="shared" si="23"/>
        <v>#REF!</v>
      </c>
      <c r="DZ19" s="13" t="e">
        <f t="shared" si="24"/>
        <v>#REF!</v>
      </c>
      <c r="EB19" s="7" t="str">
        <f t="shared" si="25"/>
        <v>А0</v>
      </c>
    </row>
    <row r="20" spans="1:132" ht="24.95" customHeight="1" thickBot="1">
      <c r="A20" s="105">
        <v>8</v>
      </c>
      <c r="B20" s="149" t="s">
        <v>168</v>
      </c>
      <c r="C20" s="149"/>
      <c r="D20" s="149"/>
      <c r="E20" s="149"/>
      <c r="F20" s="149"/>
      <c r="G20" s="149"/>
      <c r="H20" s="106">
        <v>1</v>
      </c>
      <c r="I20" s="107"/>
      <c r="J20" s="108"/>
      <c r="K20" s="109"/>
      <c r="L20" s="110"/>
      <c r="M20" s="109" t="s">
        <v>7</v>
      </c>
      <c r="N20" s="109">
        <v>9</v>
      </c>
      <c r="O20" s="109"/>
      <c r="P20" s="115" t="s">
        <v>157</v>
      </c>
      <c r="Q20" s="322">
        <v>22</v>
      </c>
      <c r="R20" s="109">
        <v>1</v>
      </c>
      <c r="S20" s="112"/>
      <c r="T20" s="105">
        <v>8</v>
      </c>
      <c r="U20" s="149" t="s">
        <v>178</v>
      </c>
      <c r="V20" s="149"/>
      <c r="W20" s="149"/>
      <c r="X20" s="149"/>
      <c r="Y20" s="149"/>
      <c r="Z20" s="149"/>
      <c r="AA20" s="106"/>
      <c r="AB20" s="107"/>
      <c r="AC20" s="108"/>
      <c r="AD20" s="109"/>
      <c r="AF20" s="19" t="e">
        <f t="shared" si="9"/>
        <v>#REF!</v>
      </c>
      <c r="AG20" s="19" t="str">
        <f t="shared" si="10"/>
        <v/>
      </c>
      <c r="AH20" s="19">
        <f>COUNT(AF$13:AF20)</f>
        <v>0</v>
      </c>
      <c r="AI20" s="19">
        <f>COUNT(AG$13:AG20)</f>
        <v>0</v>
      </c>
      <c r="AJ20" s="7" t="str">
        <f t="shared" si="11"/>
        <v>А9</v>
      </c>
      <c r="AK20" s="7" t="str">
        <f t="shared" si="12"/>
        <v>А8</v>
      </c>
      <c r="AL20" s="7" t="str">
        <f t="shared" si="13"/>
        <v>Б8</v>
      </c>
      <c r="AM20" s="20" t="str">
        <f t="shared" ref="AM20:AM26" si="47">CONCATENATE("А",TEXT(G35,"0"))</f>
        <v>А0</v>
      </c>
      <c r="AN20" s="7">
        <f>IF(AND(AO20&lt;=7,AO20&gt;0),#REF!,IF(OR(AND(AO20&gt;=8,AO20&lt;=17),AND(AO20&gt;17,AM20="АКШ")),#REF!,0))</f>
        <v>0</v>
      </c>
      <c r="AO20" s="7">
        <f t="shared" ref="AO20:AO26" si="48">J35</f>
        <v>0</v>
      </c>
      <c r="AP20" s="7">
        <f t="shared" si="14"/>
        <v>0</v>
      </c>
      <c r="AQ20" s="7">
        <f t="shared" si="2"/>
        <v>0</v>
      </c>
      <c r="AR20" s="7">
        <f t="shared" si="3"/>
        <v>0</v>
      </c>
      <c r="AS20" s="7">
        <f t="shared" si="4"/>
        <v>0</v>
      </c>
      <c r="AT20" s="7">
        <f t="shared" si="5"/>
        <v>0</v>
      </c>
      <c r="AU20" s="21">
        <f t="shared" si="15"/>
        <v>0</v>
      </c>
      <c r="AV20" s="7">
        <f t="shared" si="16"/>
        <v>0</v>
      </c>
      <c r="AW20" s="7" t="e">
        <f t="shared" si="17"/>
        <v>#REF!</v>
      </c>
      <c r="AY20" s="7" t="b">
        <f t="shared" si="18"/>
        <v>0</v>
      </c>
      <c r="AZ20" s="7" t="b">
        <f t="shared" si="26"/>
        <v>0</v>
      </c>
      <c r="BA20" s="7" t="b">
        <f t="shared" si="27"/>
        <v>0</v>
      </c>
      <c r="BB20" s="7" t="b">
        <f t="shared" si="31"/>
        <v>0</v>
      </c>
      <c r="BC20" s="7" t="b">
        <f t="shared" si="35"/>
        <v>0</v>
      </c>
      <c r="BD20" s="7" t="b">
        <f t="shared" si="39"/>
        <v>0</v>
      </c>
      <c r="BE20" s="7" t="b">
        <f t="shared" si="43"/>
        <v>0</v>
      </c>
      <c r="BF20" s="7" t="b">
        <f t="shared" ref="BF20:BF31" si="49">AND($A$20=A21,NOT(ISBLANK(A21)))</f>
        <v>0</v>
      </c>
      <c r="BR20" s="7" t="b">
        <f t="shared" si="6"/>
        <v>0</v>
      </c>
      <c r="BS20" s="7" t="b">
        <f t="shared" si="19"/>
        <v>0</v>
      </c>
      <c r="BT20" s="7" t="b">
        <f t="shared" si="28"/>
        <v>0</v>
      </c>
      <c r="BU20" s="7" t="b">
        <f t="shared" si="32"/>
        <v>0</v>
      </c>
      <c r="BV20" s="7" t="b">
        <f t="shared" si="36"/>
        <v>0</v>
      </c>
      <c r="BW20" s="7" t="b">
        <f t="shared" si="40"/>
        <v>0</v>
      </c>
      <c r="BX20" s="7" t="b">
        <f t="shared" si="44"/>
        <v>0</v>
      </c>
      <c r="BY20" s="7" t="b">
        <f t="shared" ref="BY20:BY31" si="50">AND($T$20=T21,NOT(ISBLANK(T21)))</f>
        <v>0</v>
      </c>
      <c r="CK20" s="7" t="b">
        <f t="shared" si="7"/>
        <v>0</v>
      </c>
      <c r="CL20" s="7" t="b">
        <f t="shared" si="20"/>
        <v>0</v>
      </c>
      <c r="CM20" s="7" t="b">
        <f t="shared" si="29"/>
        <v>0</v>
      </c>
      <c r="CN20" s="7" t="b">
        <f t="shared" si="33"/>
        <v>0</v>
      </c>
      <c r="CO20" s="7" t="b">
        <f t="shared" si="37"/>
        <v>0</v>
      </c>
      <c r="CP20" s="7" t="b">
        <f t="shared" si="41"/>
        <v>0</v>
      </c>
      <c r="CQ20" s="7" t="b">
        <f t="shared" si="45"/>
        <v>0</v>
      </c>
      <c r="CR20" s="7" t="b">
        <f t="shared" ref="CR20:CR31" si="51">AND($B$20=B21,NOT(ISBLANK(B21)))</f>
        <v>0</v>
      </c>
      <c r="DD20" s="7" t="b">
        <f t="shared" si="8"/>
        <v>0</v>
      </c>
      <c r="DE20" s="7" t="b">
        <f t="shared" si="21"/>
        <v>0</v>
      </c>
      <c r="DF20" s="7" t="b">
        <f t="shared" si="30"/>
        <v>0</v>
      </c>
      <c r="DG20" s="7" t="b">
        <f t="shared" si="34"/>
        <v>0</v>
      </c>
      <c r="DH20" s="7" t="b">
        <f t="shared" si="38"/>
        <v>0</v>
      </c>
      <c r="DI20" s="7" t="b">
        <f t="shared" si="42"/>
        <v>0</v>
      </c>
      <c r="DJ20" s="7" t="b">
        <f t="shared" si="46"/>
        <v>0</v>
      </c>
      <c r="DK20" s="7" t="b">
        <f t="shared" ref="DK20:DK31" si="52">AND($U$20=U21,NOT(ISBLANK(U21)))</f>
        <v>0</v>
      </c>
      <c r="DX20" s="13" t="e">
        <f t="shared" si="22"/>
        <v>#REF!</v>
      </c>
      <c r="DY20" s="13" t="e">
        <f t="shared" si="23"/>
        <v>#REF!</v>
      </c>
      <c r="DZ20" s="13" t="e">
        <f t="shared" si="24"/>
        <v>#REF!</v>
      </c>
      <c r="EB20" s="7" t="str">
        <f t="shared" si="25"/>
        <v>А0</v>
      </c>
    </row>
    <row r="21" spans="1:132" ht="24.95" customHeight="1" thickBot="1">
      <c r="A21" s="105">
        <v>9</v>
      </c>
      <c r="B21" s="149" t="s">
        <v>169</v>
      </c>
      <c r="C21" s="149"/>
      <c r="D21" s="149"/>
      <c r="E21" s="149"/>
      <c r="F21" s="149"/>
      <c r="G21" s="149"/>
      <c r="H21" s="106">
        <v>2</v>
      </c>
      <c r="I21" s="107">
        <v>1</v>
      </c>
      <c r="J21" s="108"/>
      <c r="K21" s="109"/>
      <c r="L21" s="110"/>
      <c r="M21" s="109" t="s">
        <v>8</v>
      </c>
      <c r="N21" s="109">
        <v>11</v>
      </c>
      <c r="O21" s="109">
        <v>99</v>
      </c>
      <c r="P21" s="115" t="s">
        <v>194</v>
      </c>
      <c r="Q21" s="322">
        <v>23</v>
      </c>
      <c r="R21" s="109">
        <v>1</v>
      </c>
      <c r="S21" s="112"/>
      <c r="T21" s="105">
        <v>9</v>
      </c>
      <c r="U21" s="149" t="s">
        <v>179</v>
      </c>
      <c r="V21" s="149"/>
      <c r="W21" s="149"/>
      <c r="X21" s="149"/>
      <c r="Y21" s="149"/>
      <c r="Z21" s="149"/>
      <c r="AA21" s="106"/>
      <c r="AB21" s="107"/>
      <c r="AC21" s="108"/>
      <c r="AD21" s="109"/>
      <c r="AF21" s="19" t="str">
        <f t="shared" si="9"/>
        <v/>
      </c>
      <c r="AG21" s="19" t="e">
        <f t="shared" si="10"/>
        <v>#REF!</v>
      </c>
      <c r="AH21" s="19">
        <f>COUNT(AF$13:AF21)</f>
        <v>0</v>
      </c>
      <c r="AI21" s="19">
        <f>COUNT(AG$13:AG21)</f>
        <v>0</v>
      </c>
      <c r="AJ21" s="7" t="str">
        <f t="shared" si="11"/>
        <v>Б11</v>
      </c>
      <c r="AK21" s="7" t="str">
        <f t="shared" si="12"/>
        <v>А9</v>
      </c>
      <c r="AL21" s="7" t="str">
        <f t="shared" si="13"/>
        <v>Б9</v>
      </c>
      <c r="AM21" s="20" t="str">
        <f t="shared" si="47"/>
        <v>А0</v>
      </c>
      <c r="AN21" s="7">
        <f>IF(AND(AO21&lt;=7,AO21&gt;0),#REF!,IF(OR(AND(AO21&gt;=8,AO21&lt;=17),AND(AO21&gt;17,AM21="АКШ")),#REF!,0))</f>
        <v>0</v>
      </c>
      <c r="AO21" s="7">
        <f t="shared" si="48"/>
        <v>0</v>
      </c>
      <c r="AP21" s="7">
        <f t="shared" si="14"/>
        <v>0</v>
      </c>
      <c r="AQ21" s="7">
        <f t="shared" si="2"/>
        <v>0</v>
      </c>
      <c r="AR21" s="7">
        <f t="shared" si="3"/>
        <v>0</v>
      </c>
      <c r="AS21" s="7">
        <f t="shared" si="4"/>
        <v>0</v>
      </c>
      <c r="AT21" s="7">
        <f t="shared" si="5"/>
        <v>0</v>
      </c>
      <c r="AU21" s="21">
        <f t="shared" si="15"/>
        <v>0</v>
      </c>
      <c r="AV21" s="7" t="e">
        <f t="shared" si="16"/>
        <v>#REF!</v>
      </c>
      <c r="AW21" s="7">
        <f t="shared" si="17"/>
        <v>0</v>
      </c>
      <c r="AY21" s="7" t="b">
        <f t="shared" si="18"/>
        <v>0</v>
      </c>
      <c r="AZ21" s="7" t="b">
        <f t="shared" si="26"/>
        <v>0</v>
      </c>
      <c r="BA21" s="7" t="b">
        <f t="shared" si="27"/>
        <v>0</v>
      </c>
      <c r="BB21" s="7" t="b">
        <f t="shared" si="31"/>
        <v>0</v>
      </c>
      <c r="BC21" s="7" t="b">
        <f t="shared" si="35"/>
        <v>0</v>
      </c>
      <c r="BD21" s="7" t="b">
        <f t="shared" si="39"/>
        <v>0</v>
      </c>
      <c r="BE21" s="7" t="b">
        <f t="shared" si="43"/>
        <v>0</v>
      </c>
      <c r="BF21" s="7" t="b">
        <f t="shared" si="49"/>
        <v>0</v>
      </c>
      <c r="BG21" s="7" t="b">
        <f t="shared" ref="BG21:BG31" si="53">AND($A$21=A22,NOT(ISBLANK(A22)))</f>
        <v>0</v>
      </c>
      <c r="BR21" s="7" t="b">
        <f t="shared" si="6"/>
        <v>0</v>
      </c>
      <c r="BS21" s="7" t="b">
        <f t="shared" si="19"/>
        <v>0</v>
      </c>
      <c r="BT21" s="7" t="b">
        <f t="shared" si="28"/>
        <v>0</v>
      </c>
      <c r="BU21" s="7" t="b">
        <f t="shared" si="32"/>
        <v>0</v>
      </c>
      <c r="BV21" s="7" t="b">
        <f t="shared" si="36"/>
        <v>0</v>
      </c>
      <c r="BW21" s="7" t="b">
        <f t="shared" si="40"/>
        <v>0</v>
      </c>
      <c r="BX21" s="7" t="b">
        <f t="shared" si="44"/>
        <v>0</v>
      </c>
      <c r="BY21" s="7" t="b">
        <f t="shared" si="50"/>
        <v>0</v>
      </c>
      <c r="BZ21" s="7" t="b">
        <f t="shared" ref="BZ21:BZ31" si="54">AND($T$21=T22,NOT(ISBLANK(T22)))</f>
        <v>0</v>
      </c>
      <c r="CK21" s="7" t="b">
        <f t="shared" si="7"/>
        <v>0</v>
      </c>
      <c r="CL21" s="7" t="b">
        <f t="shared" si="20"/>
        <v>0</v>
      </c>
      <c r="CM21" s="7" t="b">
        <f t="shared" si="29"/>
        <v>0</v>
      </c>
      <c r="CN21" s="7" t="b">
        <f t="shared" si="33"/>
        <v>0</v>
      </c>
      <c r="CO21" s="7" t="b">
        <f t="shared" si="37"/>
        <v>0</v>
      </c>
      <c r="CP21" s="7" t="b">
        <f t="shared" si="41"/>
        <v>0</v>
      </c>
      <c r="CQ21" s="7" t="b">
        <f t="shared" si="45"/>
        <v>0</v>
      </c>
      <c r="CR21" s="7" t="b">
        <f t="shared" si="51"/>
        <v>0</v>
      </c>
      <c r="CS21" s="7" t="b">
        <f t="shared" ref="CS21:CS31" si="55">AND($B$21=B22,NOT(ISBLANK(B22)))</f>
        <v>0</v>
      </c>
      <c r="DD21" s="7" t="b">
        <f t="shared" si="8"/>
        <v>0</v>
      </c>
      <c r="DE21" s="7" t="b">
        <f t="shared" si="21"/>
        <v>0</v>
      </c>
      <c r="DF21" s="7" t="b">
        <f t="shared" si="30"/>
        <v>0</v>
      </c>
      <c r="DG21" s="7" t="b">
        <f t="shared" si="34"/>
        <v>0</v>
      </c>
      <c r="DH21" s="7" t="b">
        <f t="shared" si="38"/>
        <v>0</v>
      </c>
      <c r="DI21" s="7" t="b">
        <f t="shared" si="42"/>
        <v>0</v>
      </c>
      <c r="DJ21" s="7" t="b">
        <f t="shared" si="46"/>
        <v>0</v>
      </c>
      <c r="DK21" s="7" t="b">
        <f t="shared" si="52"/>
        <v>0</v>
      </c>
      <c r="DL21" s="7" t="b">
        <f t="shared" ref="DL21:DL31" si="56">AND($U$21=U22,NOT(ISBLANK(U22)))</f>
        <v>0</v>
      </c>
      <c r="DX21" s="13" t="e">
        <f t="shared" si="22"/>
        <v>#REF!</v>
      </c>
      <c r="DY21" s="13" t="e">
        <f t="shared" si="23"/>
        <v>#REF!</v>
      </c>
      <c r="DZ21" s="13" t="e">
        <f t="shared" si="24"/>
        <v>#REF!</v>
      </c>
      <c r="EB21" s="7" t="str">
        <f t="shared" si="25"/>
        <v>Б99</v>
      </c>
    </row>
    <row r="22" spans="1:132" ht="24.95" customHeight="1" thickBot="1">
      <c r="A22" s="105">
        <v>10</v>
      </c>
      <c r="B22" s="149" t="s">
        <v>170</v>
      </c>
      <c r="C22" s="149"/>
      <c r="D22" s="149"/>
      <c r="E22" s="149"/>
      <c r="F22" s="149"/>
      <c r="G22" s="149"/>
      <c r="H22" s="106">
        <v>2</v>
      </c>
      <c r="I22" s="107"/>
      <c r="J22" s="108"/>
      <c r="K22" s="109"/>
      <c r="L22" s="110"/>
      <c r="M22" s="109" t="s">
        <v>7</v>
      </c>
      <c r="N22" s="109">
        <v>10</v>
      </c>
      <c r="O22" s="109"/>
      <c r="P22" s="115" t="s">
        <v>195</v>
      </c>
      <c r="Q22" s="322">
        <v>31</v>
      </c>
      <c r="R22" s="109">
        <v>1</v>
      </c>
      <c r="S22" s="112"/>
      <c r="T22" s="105">
        <v>10</v>
      </c>
      <c r="U22" s="149" t="s">
        <v>180</v>
      </c>
      <c r="V22" s="149"/>
      <c r="W22" s="149"/>
      <c r="X22" s="149"/>
      <c r="Y22" s="149"/>
      <c r="Z22" s="149"/>
      <c r="AA22" s="106"/>
      <c r="AB22" s="107"/>
      <c r="AC22" s="108"/>
      <c r="AD22" s="109"/>
      <c r="AF22" s="19" t="e">
        <f t="shared" si="9"/>
        <v>#REF!</v>
      </c>
      <c r="AG22" s="19" t="str">
        <f t="shared" si="10"/>
        <v/>
      </c>
      <c r="AH22" s="19">
        <f>COUNT(AF$13:AF22)</f>
        <v>0</v>
      </c>
      <c r="AI22" s="19">
        <f>COUNT(AG$13:AG22)</f>
        <v>0</v>
      </c>
      <c r="AJ22" s="7" t="str">
        <f t="shared" si="11"/>
        <v>А10</v>
      </c>
      <c r="AK22" s="7" t="str">
        <f t="shared" si="12"/>
        <v>А10</v>
      </c>
      <c r="AL22" s="7" t="str">
        <f t="shared" si="13"/>
        <v>Б10</v>
      </c>
      <c r="AM22" s="20" t="str">
        <f t="shared" si="47"/>
        <v>А0</v>
      </c>
      <c r="AN22" s="7">
        <f>IF(AND(AO22&lt;=7,AO22&gt;0),#REF!,IF(OR(AND(AO22&gt;=8,AO22&lt;=17),AND(AO22&gt;17,AM22="АКШ")),#REF!,0))</f>
        <v>0</v>
      </c>
      <c r="AO22" s="7">
        <f t="shared" si="48"/>
        <v>0</v>
      </c>
      <c r="AP22" s="7">
        <f t="shared" si="14"/>
        <v>0</v>
      </c>
      <c r="AQ22" s="7">
        <f t="shared" si="2"/>
        <v>0</v>
      </c>
      <c r="AR22" s="7">
        <f t="shared" si="3"/>
        <v>0</v>
      </c>
      <c r="AS22" s="7">
        <f t="shared" si="4"/>
        <v>0</v>
      </c>
      <c r="AT22" s="7">
        <f t="shared" si="5"/>
        <v>0</v>
      </c>
      <c r="AU22" s="21">
        <f t="shared" si="15"/>
        <v>0</v>
      </c>
      <c r="AV22" s="7">
        <f t="shared" si="16"/>
        <v>0</v>
      </c>
      <c r="AW22" s="7" t="e">
        <f t="shared" si="17"/>
        <v>#REF!</v>
      </c>
      <c r="AY22" s="7" t="b">
        <f t="shared" si="18"/>
        <v>0</v>
      </c>
      <c r="AZ22" s="7" t="b">
        <f t="shared" si="26"/>
        <v>0</v>
      </c>
      <c r="BA22" s="7" t="b">
        <f t="shared" si="27"/>
        <v>0</v>
      </c>
      <c r="BB22" s="7" t="b">
        <f t="shared" si="31"/>
        <v>0</v>
      </c>
      <c r="BC22" s="7" t="b">
        <f t="shared" si="35"/>
        <v>0</v>
      </c>
      <c r="BD22" s="7" t="b">
        <f t="shared" si="39"/>
        <v>0</v>
      </c>
      <c r="BE22" s="7" t="b">
        <f t="shared" si="43"/>
        <v>0</v>
      </c>
      <c r="BF22" s="7" t="b">
        <f t="shared" si="49"/>
        <v>0</v>
      </c>
      <c r="BG22" s="7" t="b">
        <f t="shared" si="53"/>
        <v>0</v>
      </c>
      <c r="BH22" s="7" t="b">
        <f t="shared" ref="BH22:BH31" si="57">AND($A$22=A23,NOT(ISBLANK(A23)))</f>
        <v>0</v>
      </c>
      <c r="BR22" s="7" t="b">
        <f t="shared" si="6"/>
        <v>0</v>
      </c>
      <c r="BS22" s="7" t="b">
        <f t="shared" si="19"/>
        <v>0</v>
      </c>
      <c r="BT22" s="7" t="b">
        <f t="shared" si="28"/>
        <v>0</v>
      </c>
      <c r="BU22" s="7" t="b">
        <f t="shared" si="32"/>
        <v>0</v>
      </c>
      <c r="BV22" s="7" t="b">
        <f t="shared" si="36"/>
        <v>0</v>
      </c>
      <c r="BW22" s="7" t="b">
        <f t="shared" si="40"/>
        <v>0</v>
      </c>
      <c r="BX22" s="7" t="b">
        <f t="shared" si="44"/>
        <v>0</v>
      </c>
      <c r="BY22" s="7" t="b">
        <f t="shared" si="50"/>
        <v>0</v>
      </c>
      <c r="BZ22" s="7" t="b">
        <f t="shared" si="54"/>
        <v>0</v>
      </c>
      <c r="CA22" s="7" t="b">
        <f t="shared" ref="CA22:CA31" si="58">AND($T$22=T23,NOT(ISBLANK(T23)))</f>
        <v>0</v>
      </c>
      <c r="CK22" s="7" t="b">
        <f t="shared" si="7"/>
        <v>0</v>
      </c>
      <c r="CL22" s="7" t="b">
        <f t="shared" si="20"/>
        <v>0</v>
      </c>
      <c r="CM22" s="7" t="b">
        <f t="shared" si="29"/>
        <v>0</v>
      </c>
      <c r="CN22" s="7" t="b">
        <f t="shared" si="33"/>
        <v>0</v>
      </c>
      <c r="CO22" s="7" t="b">
        <f t="shared" si="37"/>
        <v>0</v>
      </c>
      <c r="CP22" s="7" t="b">
        <f t="shared" si="41"/>
        <v>0</v>
      </c>
      <c r="CQ22" s="7" t="b">
        <f t="shared" si="45"/>
        <v>0</v>
      </c>
      <c r="CR22" s="7" t="b">
        <f t="shared" si="51"/>
        <v>0</v>
      </c>
      <c r="CS22" s="7" t="b">
        <f t="shared" si="55"/>
        <v>0</v>
      </c>
      <c r="CT22" s="7" t="b">
        <f t="shared" ref="CT22:CT31" si="59">AND($B$22=B23,NOT(ISBLANK(B23)))</f>
        <v>0</v>
      </c>
      <c r="DD22" s="7" t="b">
        <f t="shared" si="8"/>
        <v>0</v>
      </c>
      <c r="DE22" s="7" t="b">
        <f t="shared" si="21"/>
        <v>0</v>
      </c>
      <c r="DF22" s="7" t="b">
        <f t="shared" si="30"/>
        <v>0</v>
      </c>
      <c r="DG22" s="7" t="b">
        <f t="shared" si="34"/>
        <v>0</v>
      </c>
      <c r="DH22" s="7" t="b">
        <f t="shared" si="38"/>
        <v>0</v>
      </c>
      <c r="DI22" s="7" t="b">
        <f t="shared" si="42"/>
        <v>0</v>
      </c>
      <c r="DJ22" s="7" t="b">
        <f t="shared" si="46"/>
        <v>0</v>
      </c>
      <c r="DK22" s="7" t="b">
        <f t="shared" si="52"/>
        <v>0</v>
      </c>
      <c r="DL22" s="7" t="b">
        <f t="shared" si="56"/>
        <v>0</v>
      </c>
      <c r="DM22" s="7" t="b">
        <f t="shared" ref="DM22:DM31" si="60">AND($U$22=U23,NOT(ISBLANK(U23)))</f>
        <v>0</v>
      </c>
      <c r="DX22" s="13" t="e">
        <f t="shared" si="22"/>
        <v>#REF!</v>
      </c>
      <c r="DY22" s="13" t="e">
        <f t="shared" si="23"/>
        <v>#REF!</v>
      </c>
      <c r="DZ22" s="13" t="e">
        <f t="shared" si="24"/>
        <v>#REF!</v>
      </c>
      <c r="EB22" s="7" t="str">
        <f t="shared" si="25"/>
        <v>А0</v>
      </c>
    </row>
    <row r="23" spans="1:132" ht="24.95" customHeight="1" thickBot="1">
      <c r="A23" s="114"/>
      <c r="B23" s="149"/>
      <c r="C23" s="149"/>
      <c r="D23" s="149"/>
      <c r="E23" s="149"/>
      <c r="F23" s="149"/>
      <c r="G23" s="149"/>
      <c r="H23" s="106"/>
      <c r="I23" s="107"/>
      <c r="J23" s="108"/>
      <c r="K23" s="109"/>
      <c r="L23" s="110"/>
      <c r="M23" s="109" t="s">
        <v>7</v>
      </c>
      <c r="N23" s="109">
        <v>8</v>
      </c>
      <c r="O23" s="109">
        <v>9</v>
      </c>
      <c r="P23" s="115" t="s">
        <v>196</v>
      </c>
      <c r="Q23" s="322">
        <v>34</v>
      </c>
      <c r="R23" s="109">
        <v>1</v>
      </c>
      <c r="S23" s="112"/>
      <c r="T23" s="114">
        <v>11</v>
      </c>
      <c r="U23" s="149" t="s">
        <v>181</v>
      </c>
      <c r="V23" s="149"/>
      <c r="W23" s="149"/>
      <c r="X23" s="149"/>
      <c r="Y23" s="149"/>
      <c r="Z23" s="149"/>
      <c r="AA23" s="106">
        <v>1</v>
      </c>
      <c r="AB23" s="107"/>
      <c r="AC23" s="108"/>
      <c r="AD23" s="109"/>
      <c r="AF23" s="19" t="e">
        <f t="shared" si="9"/>
        <v>#REF!</v>
      </c>
      <c r="AG23" s="19" t="str">
        <f t="shared" si="10"/>
        <v/>
      </c>
      <c r="AH23" s="19">
        <f>COUNT(AF$13:AF23)</f>
        <v>0</v>
      </c>
      <c r="AI23" s="19">
        <f>COUNT(AG$13:AG23)</f>
        <v>0</v>
      </c>
      <c r="AJ23" s="7" t="str">
        <f t="shared" si="11"/>
        <v>А8</v>
      </c>
      <c r="AK23" s="7" t="str">
        <f t="shared" si="12"/>
        <v>А</v>
      </c>
      <c r="AL23" s="7" t="str">
        <f t="shared" si="13"/>
        <v>Б11</v>
      </c>
      <c r="AM23" s="20" t="str">
        <f t="shared" si="47"/>
        <v>А0</v>
      </c>
      <c r="AN23" s="7">
        <f>IF(AND(AO23&lt;=7,AO23&gt;0),#REF!,IF(OR(AND(AO23&gt;=8,AO23&lt;=17),AND(AO23&gt;17,AM23="АКШ")),#REF!,0))</f>
        <v>0</v>
      </c>
      <c r="AO23" s="7">
        <f t="shared" si="48"/>
        <v>0</v>
      </c>
      <c r="AP23" s="7">
        <f t="shared" si="14"/>
        <v>0</v>
      </c>
      <c r="AQ23" s="7">
        <f t="shared" si="2"/>
        <v>0</v>
      </c>
      <c r="AR23" s="7">
        <f t="shared" si="3"/>
        <v>0</v>
      </c>
      <c r="AS23" s="7">
        <f t="shared" si="4"/>
        <v>0</v>
      </c>
      <c r="AT23" s="7">
        <f t="shared" si="5"/>
        <v>0</v>
      </c>
      <c r="AU23" s="21">
        <f t="shared" si="15"/>
        <v>0</v>
      </c>
      <c r="AV23" s="7">
        <f t="shared" si="16"/>
        <v>0</v>
      </c>
      <c r="AW23" s="7" t="e">
        <f t="shared" si="17"/>
        <v>#REF!</v>
      </c>
      <c r="AY23" s="7" t="b">
        <f t="shared" si="18"/>
        <v>0</v>
      </c>
      <c r="AZ23" s="7" t="b">
        <f t="shared" si="26"/>
        <v>0</v>
      </c>
      <c r="BA23" s="7" t="b">
        <f t="shared" si="27"/>
        <v>0</v>
      </c>
      <c r="BB23" s="7" t="b">
        <f t="shared" si="31"/>
        <v>0</v>
      </c>
      <c r="BC23" s="7" t="b">
        <f t="shared" si="35"/>
        <v>0</v>
      </c>
      <c r="BD23" s="7" t="b">
        <f t="shared" si="39"/>
        <v>0</v>
      </c>
      <c r="BE23" s="7" t="b">
        <f t="shared" si="43"/>
        <v>0</v>
      </c>
      <c r="BF23" s="7" t="b">
        <f t="shared" si="49"/>
        <v>0</v>
      </c>
      <c r="BG23" s="7" t="b">
        <f t="shared" si="53"/>
        <v>0</v>
      </c>
      <c r="BH23" s="7" t="b">
        <f t="shared" si="57"/>
        <v>0</v>
      </c>
      <c r="BI23" s="7" t="b">
        <f t="shared" ref="BI23:BI31" si="61">AND($A$23=A24,NOT(ISBLANK(A24)))</f>
        <v>0</v>
      </c>
      <c r="BR23" s="7" t="b">
        <f t="shared" si="6"/>
        <v>0</v>
      </c>
      <c r="BS23" s="7" t="b">
        <f t="shared" si="19"/>
        <v>0</v>
      </c>
      <c r="BT23" s="7" t="b">
        <f t="shared" si="28"/>
        <v>0</v>
      </c>
      <c r="BU23" s="7" t="b">
        <f t="shared" si="32"/>
        <v>0</v>
      </c>
      <c r="BV23" s="7" t="b">
        <f t="shared" si="36"/>
        <v>0</v>
      </c>
      <c r="BW23" s="7" t="b">
        <f t="shared" si="40"/>
        <v>0</v>
      </c>
      <c r="BX23" s="7" t="b">
        <f t="shared" si="44"/>
        <v>0</v>
      </c>
      <c r="BY23" s="7" t="b">
        <f t="shared" si="50"/>
        <v>0</v>
      </c>
      <c r="BZ23" s="7" t="b">
        <f t="shared" si="54"/>
        <v>0</v>
      </c>
      <c r="CA23" s="7" t="b">
        <f t="shared" si="58"/>
        <v>0</v>
      </c>
      <c r="CB23" s="7" t="b">
        <f t="shared" ref="CB23:CB31" si="62">AND($T$23=T24,NOT(ISBLANK(T24)))</f>
        <v>0</v>
      </c>
      <c r="CK23" s="7" t="b">
        <f t="shared" si="7"/>
        <v>0</v>
      </c>
      <c r="CL23" s="7" t="b">
        <f t="shared" si="20"/>
        <v>0</v>
      </c>
      <c r="CM23" s="7" t="b">
        <f t="shared" si="29"/>
        <v>0</v>
      </c>
      <c r="CN23" s="7" t="b">
        <f t="shared" si="33"/>
        <v>0</v>
      </c>
      <c r="CO23" s="7" t="b">
        <f t="shared" si="37"/>
        <v>0</v>
      </c>
      <c r="CP23" s="7" t="b">
        <f t="shared" si="41"/>
        <v>0</v>
      </c>
      <c r="CQ23" s="7" t="b">
        <f t="shared" si="45"/>
        <v>0</v>
      </c>
      <c r="CR23" s="7" t="b">
        <f t="shared" si="51"/>
        <v>0</v>
      </c>
      <c r="CS23" s="7" t="b">
        <f t="shared" si="55"/>
        <v>0</v>
      </c>
      <c r="CT23" s="7" t="b">
        <f t="shared" si="59"/>
        <v>0</v>
      </c>
      <c r="CU23" s="7" t="b">
        <f t="shared" ref="CU23:CU31" si="63">AND($B$23=B24,NOT(ISBLANK(B24)))</f>
        <v>0</v>
      </c>
      <c r="DD23" s="7" t="b">
        <f t="shared" si="8"/>
        <v>0</v>
      </c>
      <c r="DE23" s="7" t="b">
        <f t="shared" si="21"/>
        <v>0</v>
      </c>
      <c r="DF23" s="7" t="b">
        <f t="shared" si="30"/>
        <v>0</v>
      </c>
      <c r="DG23" s="7" t="b">
        <f t="shared" si="34"/>
        <v>0</v>
      </c>
      <c r="DH23" s="7" t="b">
        <f t="shared" si="38"/>
        <v>0</v>
      </c>
      <c r="DI23" s="7" t="b">
        <f t="shared" si="42"/>
        <v>0</v>
      </c>
      <c r="DJ23" s="7" t="b">
        <f t="shared" si="46"/>
        <v>0</v>
      </c>
      <c r="DK23" s="7" t="b">
        <f t="shared" si="52"/>
        <v>0</v>
      </c>
      <c r="DL23" s="7" t="b">
        <f t="shared" si="56"/>
        <v>0</v>
      </c>
      <c r="DM23" s="7" t="b">
        <f t="shared" si="60"/>
        <v>0</v>
      </c>
      <c r="DN23" s="7" t="b">
        <f t="shared" ref="DN23:DN31" si="64">AND($U$23=U24,NOT(ISBLANK(U24)))</f>
        <v>0</v>
      </c>
      <c r="DX23" s="13" t="e">
        <f t="shared" si="22"/>
        <v>#REF!</v>
      </c>
      <c r="DY23" s="13" t="e">
        <f t="shared" si="23"/>
        <v>#REF!</v>
      </c>
      <c r="DZ23" s="13" t="e">
        <f t="shared" si="24"/>
        <v>#REF!</v>
      </c>
      <c r="EB23" s="7" t="str">
        <f t="shared" si="25"/>
        <v>А9</v>
      </c>
    </row>
    <row r="24" spans="1:132" ht="24.95" customHeight="1" thickBot="1">
      <c r="A24" s="105"/>
      <c r="B24" s="149"/>
      <c r="C24" s="149"/>
      <c r="D24" s="149"/>
      <c r="E24" s="149"/>
      <c r="F24" s="149"/>
      <c r="G24" s="149"/>
      <c r="H24" s="106"/>
      <c r="I24" s="107"/>
      <c r="J24" s="108"/>
      <c r="K24" s="109"/>
      <c r="L24" s="110"/>
      <c r="M24" s="109"/>
      <c r="N24" s="109"/>
      <c r="O24" s="109"/>
      <c r="P24" s="115"/>
      <c r="Q24" s="322"/>
      <c r="R24" s="109"/>
      <c r="S24" s="112"/>
      <c r="T24" s="105">
        <v>12</v>
      </c>
      <c r="U24" s="149" t="s">
        <v>182</v>
      </c>
      <c r="V24" s="149"/>
      <c r="W24" s="149"/>
      <c r="X24" s="149"/>
      <c r="Y24" s="149"/>
      <c r="Z24" s="149"/>
      <c r="AA24" s="106"/>
      <c r="AB24" s="107"/>
      <c r="AC24" s="108"/>
      <c r="AD24" s="109"/>
      <c r="AF24" s="19" t="str">
        <f t="shared" si="9"/>
        <v/>
      </c>
      <c r="AG24" s="19" t="str">
        <f t="shared" si="10"/>
        <v/>
      </c>
      <c r="AH24" s="19">
        <f>COUNT(AF$13:AF24)</f>
        <v>0</v>
      </c>
      <c r="AI24" s="19">
        <f>COUNT(AG$13:AG24)</f>
        <v>0</v>
      </c>
      <c r="AJ24" s="7" t="str">
        <f t="shared" si="11"/>
        <v>0</v>
      </c>
      <c r="AK24" s="7" t="str">
        <f t="shared" si="12"/>
        <v>А</v>
      </c>
      <c r="AL24" s="7" t="str">
        <f t="shared" si="13"/>
        <v>Б12</v>
      </c>
      <c r="AM24" s="20" t="str">
        <f t="shared" si="47"/>
        <v>А0</v>
      </c>
      <c r="AN24" s="7">
        <f>IF(AND(AO24&lt;=7,AO24&gt;0),#REF!,IF(OR(AND(AO24&gt;=8,AO24&lt;=17),AND(AO24&gt;17,AM24="АКШ")),#REF!,0))</f>
        <v>0</v>
      </c>
      <c r="AO24" s="7">
        <f t="shared" si="48"/>
        <v>0</v>
      </c>
      <c r="AP24" s="7">
        <f t="shared" si="14"/>
        <v>0</v>
      </c>
      <c r="AQ24" s="7">
        <f t="shared" si="2"/>
        <v>0</v>
      </c>
      <c r="AR24" s="7">
        <f t="shared" si="3"/>
        <v>0</v>
      </c>
      <c r="AS24" s="7">
        <f t="shared" si="4"/>
        <v>0</v>
      </c>
      <c r="AT24" s="7">
        <f t="shared" si="5"/>
        <v>0</v>
      </c>
      <c r="AU24" s="21">
        <f t="shared" si="15"/>
        <v>0</v>
      </c>
      <c r="AV24" s="7">
        <f t="shared" si="16"/>
        <v>0</v>
      </c>
      <c r="AW24" s="7">
        <f t="shared" si="17"/>
        <v>0</v>
      </c>
      <c r="AY24" s="7" t="b">
        <f t="shared" si="18"/>
        <v>0</v>
      </c>
      <c r="AZ24" s="7" t="b">
        <f t="shared" si="26"/>
        <v>0</v>
      </c>
      <c r="BA24" s="7" t="b">
        <f t="shared" si="27"/>
        <v>0</v>
      </c>
      <c r="BB24" s="7" t="b">
        <f t="shared" si="31"/>
        <v>0</v>
      </c>
      <c r="BC24" s="7" t="b">
        <f t="shared" si="35"/>
        <v>0</v>
      </c>
      <c r="BD24" s="7" t="b">
        <f t="shared" si="39"/>
        <v>0</v>
      </c>
      <c r="BE24" s="7" t="b">
        <f t="shared" si="43"/>
        <v>0</v>
      </c>
      <c r="BF24" s="7" t="b">
        <f t="shared" si="49"/>
        <v>0</v>
      </c>
      <c r="BG24" s="7" t="b">
        <f t="shared" si="53"/>
        <v>0</v>
      </c>
      <c r="BH24" s="7" t="b">
        <f t="shared" si="57"/>
        <v>0</v>
      </c>
      <c r="BI24" s="7" t="b">
        <f t="shared" si="61"/>
        <v>0</v>
      </c>
      <c r="BJ24" s="7" t="b">
        <f t="shared" ref="BJ24:BJ31" si="65">AND($A$24=A25,NOT(ISBLANK(A25)))</f>
        <v>0</v>
      </c>
      <c r="BR24" s="7" t="b">
        <f t="shared" si="6"/>
        <v>0</v>
      </c>
      <c r="BS24" s="7" t="b">
        <f t="shared" si="19"/>
        <v>0</v>
      </c>
      <c r="BT24" s="7" t="b">
        <f t="shared" si="28"/>
        <v>0</v>
      </c>
      <c r="BU24" s="7" t="b">
        <f t="shared" si="32"/>
        <v>0</v>
      </c>
      <c r="BV24" s="7" t="b">
        <f t="shared" si="36"/>
        <v>0</v>
      </c>
      <c r="BW24" s="7" t="b">
        <f t="shared" si="40"/>
        <v>0</v>
      </c>
      <c r="BX24" s="7" t="b">
        <f t="shared" si="44"/>
        <v>0</v>
      </c>
      <c r="BY24" s="7" t="b">
        <f t="shared" si="50"/>
        <v>0</v>
      </c>
      <c r="BZ24" s="7" t="b">
        <f t="shared" si="54"/>
        <v>0</v>
      </c>
      <c r="CA24" s="7" t="b">
        <f t="shared" si="58"/>
        <v>0</v>
      </c>
      <c r="CB24" s="7" t="b">
        <f t="shared" si="62"/>
        <v>0</v>
      </c>
      <c r="CC24" s="7" t="b">
        <f t="shared" ref="CC24:CC31" si="66">AND($T$24=T25,NOT(ISBLANK(T25)))</f>
        <v>0</v>
      </c>
      <c r="CK24" s="7" t="b">
        <f t="shared" si="7"/>
        <v>0</v>
      </c>
      <c r="CL24" s="7" t="b">
        <f t="shared" si="20"/>
        <v>0</v>
      </c>
      <c r="CM24" s="7" t="b">
        <f t="shared" si="29"/>
        <v>0</v>
      </c>
      <c r="CN24" s="7" t="b">
        <f t="shared" si="33"/>
        <v>0</v>
      </c>
      <c r="CO24" s="7" t="b">
        <f t="shared" si="37"/>
        <v>0</v>
      </c>
      <c r="CP24" s="7" t="b">
        <f t="shared" si="41"/>
        <v>0</v>
      </c>
      <c r="CQ24" s="7" t="b">
        <f t="shared" si="45"/>
        <v>0</v>
      </c>
      <c r="CR24" s="7" t="b">
        <f t="shared" si="51"/>
        <v>0</v>
      </c>
      <c r="CS24" s="7" t="b">
        <f t="shared" si="55"/>
        <v>0</v>
      </c>
      <c r="CT24" s="7" t="b">
        <f t="shared" si="59"/>
        <v>0</v>
      </c>
      <c r="CU24" s="7" t="b">
        <f t="shared" si="63"/>
        <v>0</v>
      </c>
      <c r="CV24" s="7" t="b">
        <f t="shared" ref="CV24:CV31" si="67">AND($B$24=B25,NOT(ISBLANK(B25)))</f>
        <v>0</v>
      </c>
      <c r="DD24" s="7" t="b">
        <f t="shared" si="8"/>
        <v>0</v>
      </c>
      <c r="DE24" s="7" t="b">
        <f t="shared" si="21"/>
        <v>0</v>
      </c>
      <c r="DF24" s="7" t="b">
        <f t="shared" si="30"/>
        <v>0</v>
      </c>
      <c r="DG24" s="7" t="b">
        <f t="shared" si="34"/>
        <v>0</v>
      </c>
      <c r="DH24" s="7" t="b">
        <f t="shared" si="38"/>
        <v>0</v>
      </c>
      <c r="DI24" s="7" t="b">
        <f t="shared" si="42"/>
        <v>0</v>
      </c>
      <c r="DJ24" s="7" t="b">
        <f t="shared" si="46"/>
        <v>0</v>
      </c>
      <c r="DK24" s="7" t="b">
        <f t="shared" si="52"/>
        <v>0</v>
      </c>
      <c r="DL24" s="7" t="b">
        <f t="shared" si="56"/>
        <v>0</v>
      </c>
      <c r="DM24" s="7" t="b">
        <f t="shared" si="60"/>
        <v>0</v>
      </c>
      <c r="DN24" s="7" t="b">
        <f t="shared" si="64"/>
        <v>0</v>
      </c>
      <c r="DO24" s="7" t="b">
        <f t="shared" ref="DO24:DO31" si="68">AND($U$24=U25,NOT(ISBLANK(U25)))</f>
        <v>0</v>
      </c>
      <c r="DX24" s="13" t="e">
        <f t="shared" si="22"/>
        <v>#REF!</v>
      </c>
      <c r="DY24" s="13" t="e">
        <f t="shared" si="23"/>
        <v>#REF!</v>
      </c>
      <c r="DZ24" s="13" t="e">
        <f t="shared" si="24"/>
        <v>#REF!</v>
      </c>
      <c r="EB24" s="7" t="str">
        <f t="shared" si="25"/>
        <v>0</v>
      </c>
    </row>
    <row r="25" spans="1:132" ht="24.95" customHeight="1" thickBot="1">
      <c r="A25" s="105"/>
      <c r="B25" s="149"/>
      <c r="C25" s="149"/>
      <c r="D25" s="149"/>
      <c r="E25" s="149"/>
      <c r="F25" s="149"/>
      <c r="G25" s="149"/>
      <c r="H25" s="106"/>
      <c r="I25" s="107"/>
      <c r="J25" s="108"/>
      <c r="K25" s="109"/>
      <c r="L25" s="110"/>
      <c r="M25" s="109"/>
      <c r="N25" s="109"/>
      <c r="O25" s="109"/>
      <c r="P25" s="115"/>
      <c r="Q25" s="322"/>
      <c r="R25" s="109"/>
      <c r="S25" s="112"/>
      <c r="T25" s="105">
        <v>13</v>
      </c>
      <c r="U25" s="149" t="s">
        <v>183</v>
      </c>
      <c r="V25" s="149"/>
      <c r="W25" s="149"/>
      <c r="X25" s="149"/>
      <c r="Y25" s="149"/>
      <c r="Z25" s="149"/>
      <c r="AA25" s="106"/>
      <c r="AB25" s="107"/>
      <c r="AC25" s="108"/>
      <c r="AD25" s="109"/>
      <c r="AF25" s="19" t="str">
        <f t="shared" si="9"/>
        <v/>
      </c>
      <c r="AG25" s="19" t="str">
        <f t="shared" si="10"/>
        <v/>
      </c>
      <c r="AH25" s="19">
        <f>COUNT(AF$13:AF25)</f>
        <v>0</v>
      </c>
      <c r="AI25" s="19">
        <f>COUNT(AG$13:AG25)</f>
        <v>0</v>
      </c>
      <c r="AJ25" s="7" t="str">
        <f t="shared" si="11"/>
        <v>0</v>
      </c>
      <c r="AK25" s="7" t="str">
        <f t="shared" si="12"/>
        <v>А</v>
      </c>
      <c r="AL25" s="7" t="str">
        <f t="shared" si="13"/>
        <v>Б13</v>
      </c>
      <c r="AM25" s="20" t="str">
        <f t="shared" si="47"/>
        <v>А0</v>
      </c>
      <c r="AN25" s="7">
        <f>IF(AND(AO25&lt;=7,AO25&gt;0),#REF!,IF(OR(AND(AO25&gt;=8,AO25&lt;=17),AND(AO25&gt;17,AM25="АКШ")),#REF!,0))</f>
        <v>0</v>
      </c>
      <c r="AO25" s="7">
        <f t="shared" si="48"/>
        <v>0</v>
      </c>
      <c r="AP25" s="7">
        <f t="shared" si="14"/>
        <v>0</v>
      </c>
      <c r="AQ25" s="7">
        <f t="shared" si="2"/>
        <v>0</v>
      </c>
      <c r="AR25" s="7">
        <f t="shared" si="3"/>
        <v>0</v>
      </c>
      <c r="AS25" s="7">
        <f t="shared" si="4"/>
        <v>0</v>
      </c>
      <c r="AT25" s="7">
        <f t="shared" si="5"/>
        <v>0</v>
      </c>
      <c r="AU25" s="21">
        <f t="shared" si="15"/>
        <v>0</v>
      </c>
      <c r="AV25" s="7">
        <f t="shared" si="16"/>
        <v>0</v>
      </c>
      <c r="AW25" s="7">
        <f t="shared" si="17"/>
        <v>0</v>
      </c>
      <c r="AY25" s="7" t="b">
        <f t="shared" si="18"/>
        <v>0</v>
      </c>
      <c r="AZ25" s="7" t="b">
        <f t="shared" si="26"/>
        <v>0</v>
      </c>
      <c r="BA25" s="7" t="b">
        <f t="shared" si="27"/>
        <v>0</v>
      </c>
      <c r="BB25" s="7" t="b">
        <f t="shared" si="31"/>
        <v>0</v>
      </c>
      <c r="BC25" s="7" t="b">
        <f t="shared" si="35"/>
        <v>0</v>
      </c>
      <c r="BD25" s="7" t="b">
        <f t="shared" si="39"/>
        <v>0</v>
      </c>
      <c r="BE25" s="7" t="b">
        <f t="shared" si="43"/>
        <v>0</v>
      </c>
      <c r="BF25" s="7" t="b">
        <f t="shared" si="49"/>
        <v>0</v>
      </c>
      <c r="BG25" s="7" t="b">
        <f t="shared" si="53"/>
        <v>0</v>
      </c>
      <c r="BH25" s="7" t="b">
        <f t="shared" si="57"/>
        <v>0</v>
      </c>
      <c r="BI25" s="7" t="b">
        <f t="shared" si="61"/>
        <v>0</v>
      </c>
      <c r="BJ25" s="7" t="b">
        <f t="shared" si="65"/>
        <v>0</v>
      </c>
      <c r="BK25" s="7" t="b">
        <f t="shared" ref="BK25:BK31" si="69">AND($A$25=A26,NOT(ISBLANK(A26)))</f>
        <v>0</v>
      </c>
      <c r="BR25" s="7" t="b">
        <f t="shared" si="6"/>
        <v>0</v>
      </c>
      <c r="BS25" s="7" t="b">
        <f t="shared" si="19"/>
        <v>0</v>
      </c>
      <c r="BT25" s="7" t="b">
        <f t="shared" si="28"/>
        <v>0</v>
      </c>
      <c r="BU25" s="7" t="b">
        <f t="shared" si="32"/>
        <v>0</v>
      </c>
      <c r="BV25" s="7" t="b">
        <f t="shared" si="36"/>
        <v>0</v>
      </c>
      <c r="BW25" s="7" t="b">
        <f t="shared" si="40"/>
        <v>0</v>
      </c>
      <c r="BX25" s="7" t="b">
        <f t="shared" si="44"/>
        <v>0</v>
      </c>
      <c r="BY25" s="7" t="b">
        <f t="shared" si="50"/>
        <v>0</v>
      </c>
      <c r="BZ25" s="7" t="b">
        <f t="shared" si="54"/>
        <v>0</v>
      </c>
      <c r="CA25" s="7" t="b">
        <f t="shared" si="58"/>
        <v>0</v>
      </c>
      <c r="CB25" s="7" t="b">
        <f t="shared" si="62"/>
        <v>0</v>
      </c>
      <c r="CC25" s="7" t="b">
        <f t="shared" si="66"/>
        <v>0</v>
      </c>
      <c r="CD25" s="7" t="b">
        <f t="shared" ref="CD25:CD31" si="70">AND($T$25=T26,NOT(ISBLANK(T26)))</f>
        <v>0</v>
      </c>
      <c r="CK25" s="7" t="b">
        <f t="shared" si="7"/>
        <v>0</v>
      </c>
      <c r="CL25" s="7" t="b">
        <f t="shared" si="20"/>
        <v>0</v>
      </c>
      <c r="CM25" s="7" t="b">
        <f t="shared" si="29"/>
        <v>0</v>
      </c>
      <c r="CN25" s="7" t="b">
        <f t="shared" si="33"/>
        <v>0</v>
      </c>
      <c r="CO25" s="7" t="b">
        <f t="shared" si="37"/>
        <v>0</v>
      </c>
      <c r="CP25" s="7" t="b">
        <f t="shared" si="41"/>
        <v>0</v>
      </c>
      <c r="CQ25" s="7" t="b">
        <f t="shared" si="45"/>
        <v>0</v>
      </c>
      <c r="CR25" s="7" t="b">
        <f t="shared" si="51"/>
        <v>0</v>
      </c>
      <c r="CS25" s="7" t="b">
        <f t="shared" si="55"/>
        <v>0</v>
      </c>
      <c r="CT25" s="7" t="b">
        <f t="shared" si="59"/>
        <v>0</v>
      </c>
      <c r="CU25" s="7" t="b">
        <f t="shared" si="63"/>
        <v>0</v>
      </c>
      <c r="CV25" s="7" t="b">
        <f t="shared" si="67"/>
        <v>0</v>
      </c>
      <c r="CW25" s="7" t="b">
        <f t="shared" ref="CW25:CW31" si="71">AND($B$25=B26,NOT(ISBLANK(B26)))</f>
        <v>0</v>
      </c>
      <c r="DD25" s="7" t="b">
        <f t="shared" si="8"/>
        <v>0</v>
      </c>
      <c r="DE25" s="7" t="b">
        <f t="shared" si="21"/>
        <v>0</v>
      </c>
      <c r="DF25" s="7" t="b">
        <f t="shared" si="30"/>
        <v>0</v>
      </c>
      <c r="DG25" s="7" t="b">
        <f t="shared" si="34"/>
        <v>0</v>
      </c>
      <c r="DH25" s="7" t="b">
        <f t="shared" si="38"/>
        <v>0</v>
      </c>
      <c r="DI25" s="7" t="b">
        <f t="shared" si="42"/>
        <v>0</v>
      </c>
      <c r="DJ25" s="7" t="b">
        <f t="shared" si="46"/>
        <v>0</v>
      </c>
      <c r="DK25" s="7" t="b">
        <f t="shared" si="52"/>
        <v>0</v>
      </c>
      <c r="DL25" s="7" t="b">
        <f t="shared" si="56"/>
        <v>0</v>
      </c>
      <c r="DM25" s="7" t="b">
        <f t="shared" si="60"/>
        <v>0</v>
      </c>
      <c r="DN25" s="7" t="b">
        <f t="shared" si="64"/>
        <v>0</v>
      </c>
      <c r="DO25" s="7" t="b">
        <f t="shared" si="68"/>
        <v>0</v>
      </c>
      <c r="DP25" s="7" t="b">
        <f t="shared" ref="DP25:DP31" si="72">AND($U$25=U26,NOT(ISBLANK(U26)))</f>
        <v>0</v>
      </c>
      <c r="DX25" s="13" t="e">
        <f t="shared" si="22"/>
        <v>#REF!</v>
      </c>
      <c r="DY25" s="13" t="e">
        <f t="shared" si="23"/>
        <v>#REF!</v>
      </c>
      <c r="DZ25" s="13" t="e">
        <f t="shared" si="24"/>
        <v>#REF!</v>
      </c>
      <c r="EB25" s="7" t="str">
        <f t="shared" si="25"/>
        <v>0</v>
      </c>
    </row>
    <row r="26" spans="1:132" ht="24.95" customHeight="1" thickBot="1">
      <c r="A26" s="105"/>
      <c r="B26" s="149"/>
      <c r="C26" s="149"/>
      <c r="D26" s="149"/>
      <c r="E26" s="149"/>
      <c r="F26" s="149"/>
      <c r="G26" s="149"/>
      <c r="H26" s="106"/>
      <c r="I26" s="107"/>
      <c r="J26" s="108"/>
      <c r="K26" s="109"/>
      <c r="L26" s="110"/>
      <c r="M26" s="109"/>
      <c r="N26" s="109"/>
      <c r="O26" s="109"/>
      <c r="P26" s="115"/>
      <c r="Q26" s="322"/>
      <c r="R26" s="109"/>
      <c r="S26" s="112"/>
      <c r="T26" s="105">
        <v>14</v>
      </c>
      <c r="U26" s="149" t="s">
        <v>184</v>
      </c>
      <c r="V26" s="149"/>
      <c r="W26" s="149"/>
      <c r="X26" s="149"/>
      <c r="Y26" s="149"/>
      <c r="Z26" s="149"/>
      <c r="AA26" s="106"/>
      <c r="AB26" s="107"/>
      <c r="AC26" s="108"/>
      <c r="AD26" s="109"/>
      <c r="AF26" s="19" t="str">
        <f t="shared" si="9"/>
        <v/>
      </c>
      <c r="AG26" s="19" t="str">
        <f t="shared" si="10"/>
        <v/>
      </c>
      <c r="AH26" s="19">
        <f>COUNT(AF$13:AF26)</f>
        <v>0</v>
      </c>
      <c r="AI26" s="19">
        <f>COUNT(AG$13:AG26)</f>
        <v>0</v>
      </c>
      <c r="AJ26" s="7" t="str">
        <f t="shared" si="11"/>
        <v>0</v>
      </c>
      <c r="AK26" s="7" t="str">
        <f t="shared" si="12"/>
        <v>А</v>
      </c>
      <c r="AL26" s="7" t="str">
        <f t="shared" si="13"/>
        <v>Б14</v>
      </c>
      <c r="AM26" s="20" t="str">
        <f t="shared" si="47"/>
        <v>А0</v>
      </c>
      <c r="AN26" s="7">
        <f>IF(AND(AO26&lt;=7,AO26&gt;0),#REF!,IF(OR(AND(AO26&gt;=8,AO26&lt;=17),AND(AO26&gt;17,AM26="АКШ")),#REF!,0))</f>
        <v>0</v>
      </c>
      <c r="AO26" s="22">
        <f t="shared" si="48"/>
        <v>0</v>
      </c>
      <c r="AP26" s="7">
        <f t="shared" si="14"/>
        <v>0</v>
      </c>
      <c r="AQ26" s="7">
        <f t="shared" si="2"/>
        <v>0</v>
      </c>
      <c r="AR26" s="7">
        <f t="shared" si="3"/>
        <v>0</v>
      </c>
      <c r="AS26" s="7">
        <f t="shared" si="4"/>
        <v>0</v>
      </c>
      <c r="AT26" s="7">
        <f t="shared" si="5"/>
        <v>0</v>
      </c>
      <c r="AU26" s="21">
        <f t="shared" si="15"/>
        <v>0</v>
      </c>
      <c r="AV26" s="7">
        <f t="shared" si="16"/>
        <v>0</v>
      </c>
      <c r="AW26" s="7">
        <f t="shared" si="17"/>
        <v>0</v>
      </c>
      <c r="AY26" s="7" t="b">
        <f t="shared" si="18"/>
        <v>0</v>
      </c>
      <c r="AZ26" s="7" t="b">
        <f t="shared" si="26"/>
        <v>0</v>
      </c>
      <c r="BA26" s="7" t="b">
        <f t="shared" si="27"/>
        <v>0</v>
      </c>
      <c r="BB26" s="7" t="b">
        <f t="shared" si="31"/>
        <v>0</v>
      </c>
      <c r="BC26" s="7" t="b">
        <f t="shared" si="35"/>
        <v>0</v>
      </c>
      <c r="BD26" s="7" t="b">
        <f t="shared" si="39"/>
        <v>0</v>
      </c>
      <c r="BE26" s="7" t="b">
        <f t="shared" si="43"/>
        <v>0</v>
      </c>
      <c r="BF26" s="7" t="b">
        <f t="shared" si="49"/>
        <v>0</v>
      </c>
      <c r="BG26" s="7" t="b">
        <f t="shared" si="53"/>
        <v>0</v>
      </c>
      <c r="BH26" s="7" t="b">
        <f t="shared" si="57"/>
        <v>0</v>
      </c>
      <c r="BI26" s="7" t="b">
        <f t="shared" si="61"/>
        <v>0</v>
      </c>
      <c r="BJ26" s="7" t="b">
        <f t="shared" si="65"/>
        <v>0</v>
      </c>
      <c r="BK26" s="7" t="b">
        <f t="shared" si="69"/>
        <v>0</v>
      </c>
      <c r="BL26" s="7" t="b">
        <f t="shared" ref="BL26:BL31" si="73">AND($A$26=A27,NOT(ISBLANK(A27)))</f>
        <v>0</v>
      </c>
      <c r="BR26" s="7" t="b">
        <f t="shared" si="6"/>
        <v>0</v>
      </c>
      <c r="BS26" s="7" t="b">
        <f t="shared" si="19"/>
        <v>0</v>
      </c>
      <c r="BT26" s="7" t="b">
        <f t="shared" si="28"/>
        <v>0</v>
      </c>
      <c r="BU26" s="7" t="b">
        <f t="shared" si="32"/>
        <v>0</v>
      </c>
      <c r="BV26" s="7" t="b">
        <f t="shared" si="36"/>
        <v>0</v>
      </c>
      <c r="BW26" s="7" t="b">
        <f t="shared" si="40"/>
        <v>0</v>
      </c>
      <c r="BX26" s="7" t="b">
        <f t="shared" si="44"/>
        <v>0</v>
      </c>
      <c r="BY26" s="7" t="b">
        <f t="shared" si="50"/>
        <v>0</v>
      </c>
      <c r="BZ26" s="7" t="b">
        <f t="shared" si="54"/>
        <v>0</v>
      </c>
      <c r="CA26" s="7" t="b">
        <f t="shared" si="58"/>
        <v>0</v>
      </c>
      <c r="CB26" s="7" t="b">
        <f t="shared" si="62"/>
        <v>0</v>
      </c>
      <c r="CC26" s="7" t="b">
        <f t="shared" si="66"/>
        <v>0</v>
      </c>
      <c r="CD26" s="7" t="b">
        <f t="shared" si="70"/>
        <v>0</v>
      </c>
      <c r="CE26" s="7" t="b">
        <f t="shared" ref="CE26:CE31" si="74">AND($T$26=T27,NOT(ISBLANK(T27)))</f>
        <v>0</v>
      </c>
      <c r="CK26" s="7" t="b">
        <f t="shared" si="7"/>
        <v>0</v>
      </c>
      <c r="CL26" s="7" t="b">
        <f t="shared" si="20"/>
        <v>0</v>
      </c>
      <c r="CM26" s="7" t="b">
        <f t="shared" si="29"/>
        <v>0</v>
      </c>
      <c r="CN26" s="7" t="b">
        <f t="shared" si="33"/>
        <v>0</v>
      </c>
      <c r="CO26" s="7" t="b">
        <f t="shared" si="37"/>
        <v>0</v>
      </c>
      <c r="CP26" s="7" t="b">
        <f t="shared" si="41"/>
        <v>0</v>
      </c>
      <c r="CQ26" s="7" t="b">
        <f t="shared" si="45"/>
        <v>0</v>
      </c>
      <c r="CR26" s="7" t="b">
        <f t="shared" si="51"/>
        <v>0</v>
      </c>
      <c r="CS26" s="7" t="b">
        <f t="shared" si="55"/>
        <v>0</v>
      </c>
      <c r="CT26" s="7" t="b">
        <f t="shared" si="59"/>
        <v>0</v>
      </c>
      <c r="CU26" s="7" t="b">
        <f t="shared" si="63"/>
        <v>0</v>
      </c>
      <c r="CV26" s="7" t="b">
        <f t="shared" si="67"/>
        <v>0</v>
      </c>
      <c r="CW26" s="7" t="b">
        <f t="shared" si="71"/>
        <v>0</v>
      </c>
      <c r="CX26" s="7" t="b">
        <f t="shared" ref="CX26:CX31" si="75">AND($B$26=B27,NOT(ISBLANK(B27)))</f>
        <v>0</v>
      </c>
      <c r="DD26" s="7" t="b">
        <f t="shared" si="8"/>
        <v>0</v>
      </c>
      <c r="DE26" s="7" t="b">
        <f t="shared" si="21"/>
        <v>0</v>
      </c>
      <c r="DF26" s="7" t="b">
        <f t="shared" si="30"/>
        <v>0</v>
      </c>
      <c r="DG26" s="7" t="b">
        <f t="shared" si="34"/>
        <v>0</v>
      </c>
      <c r="DH26" s="7" t="b">
        <f t="shared" si="38"/>
        <v>0</v>
      </c>
      <c r="DI26" s="7" t="b">
        <f t="shared" si="42"/>
        <v>0</v>
      </c>
      <c r="DJ26" s="7" t="b">
        <f t="shared" si="46"/>
        <v>0</v>
      </c>
      <c r="DK26" s="7" t="b">
        <f t="shared" si="52"/>
        <v>0</v>
      </c>
      <c r="DL26" s="7" t="b">
        <f t="shared" si="56"/>
        <v>0</v>
      </c>
      <c r="DM26" s="7" t="b">
        <f t="shared" si="60"/>
        <v>0</v>
      </c>
      <c r="DN26" s="7" t="b">
        <f t="shared" si="64"/>
        <v>0</v>
      </c>
      <c r="DO26" s="7" t="b">
        <f t="shared" si="68"/>
        <v>0</v>
      </c>
      <c r="DP26" s="7" t="b">
        <f t="shared" si="72"/>
        <v>0</v>
      </c>
      <c r="DQ26" s="7" t="b">
        <f t="shared" ref="DQ26:DQ31" si="76">AND($U$26=U27,NOT(ISBLANK(U27)))</f>
        <v>0</v>
      </c>
      <c r="DX26" s="13" t="e">
        <f t="shared" si="22"/>
        <v>#REF!</v>
      </c>
      <c r="DY26" s="13" t="e">
        <f t="shared" si="23"/>
        <v>#REF!</v>
      </c>
      <c r="DZ26" s="13" t="e">
        <f t="shared" si="24"/>
        <v>#REF!</v>
      </c>
      <c r="EB26" s="7" t="str">
        <f t="shared" si="25"/>
        <v>0</v>
      </c>
    </row>
    <row r="27" spans="1:132" ht="24.95" customHeight="1" thickBot="1">
      <c r="A27" s="105"/>
      <c r="B27" s="149"/>
      <c r="C27" s="149"/>
      <c r="D27" s="149"/>
      <c r="E27" s="149"/>
      <c r="F27" s="149"/>
      <c r="G27" s="149"/>
      <c r="H27" s="106"/>
      <c r="I27" s="107"/>
      <c r="J27" s="108"/>
      <c r="K27" s="109"/>
      <c r="L27" s="110"/>
      <c r="M27" s="109"/>
      <c r="N27" s="109"/>
      <c r="O27" s="109"/>
      <c r="P27" s="115"/>
      <c r="Q27" s="322"/>
      <c r="R27" s="109"/>
      <c r="S27" s="112"/>
      <c r="T27" s="105">
        <v>15</v>
      </c>
      <c r="U27" s="149" t="s">
        <v>185</v>
      </c>
      <c r="V27" s="149"/>
      <c r="W27" s="149"/>
      <c r="X27" s="149"/>
      <c r="Y27" s="149"/>
      <c r="Z27" s="149"/>
      <c r="AA27" s="106"/>
      <c r="AB27" s="107"/>
      <c r="AC27" s="108"/>
      <c r="AD27" s="109"/>
      <c r="AF27" s="19" t="str">
        <f t="shared" si="9"/>
        <v/>
      </c>
      <c r="AG27" s="19" t="str">
        <f t="shared" si="10"/>
        <v/>
      </c>
      <c r="AH27" s="19">
        <f>COUNT(AF$13:AF27)</f>
        <v>0</v>
      </c>
      <c r="AI27" s="19">
        <f>COUNT(AG$13:AG27)</f>
        <v>0</v>
      </c>
      <c r="AJ27" s="7" t="str">
        <f t="shared" si="11"/>
        <v>0</v>
      </c>
      <c r="AK27" s="7" t="str">
        <f t="shared" si="12"/>
        <v>А</v>
      </c>
      <c r="AL27" s="7" t="str">
        <f t="shared" si="13"/>
        <v>Б15</v>
      </c>
      <c r="AM27" s="20" t="str">
        <f t="shared" ref="AM27:AM33" si="77">CONCATENATE("Б",TEXT(T35,"0"))</f>
        <v>Б0</v>
      </c>
      <c r="AN27" s="7">
        <f>IF(AND(AO27&lt;=7,AO27&gt;0),#REF!,IF(OR(AND(AO27&gt;=8,AO27&lt;=17),AND(AO27&gt;17,AM27="АКШ")),#REF!,0))</f>
        <v>0</v>
      </c>
      <c r="AO27" s="7">
        <f t="shared" ref="AO27:AO33" si="78">W35</f>
        <v>0</v>
      </c>
      <c r="AP27" s="7">
        <f t="shared" si="14"/>
        <v>0</v>
      </c>
      <c r="AQ27" s="7">
        <f t="shared" si="2"/>
        <v>0</v>
      </c>
      <c r="AR27" s="7">
        <f t="shared" si="3"/>
        <v>0</v>
      </c>
      <c r="AS27" s="7">
        <f t="shared" si="4"/>
        <v>0</v>
      </c>
      <c r="AT27" s="7">
        <f t="shared" si="5"/>
        <v>0</v>
      </c>
      <c r="AU27" s="23">
        <f>IF(AM27="БКШ",AN27,0)</f>
        <v>0</v>
      </c>
      <c r="AV27" s="7">
        <f t="shared" si="16"/>
        <v>0</v>
      </c>
      <c r="AW27" s="7">
        <f t="shared" si="17"/>
        <v>0</v>
      </c>
      <c r="AY27" s="7" t="b">
        <f t="shared" si="18"/>
        <v>0</v>
      </c>
      <c r="AZ27" s="7" t="b">
        <f t="shared" si="26"/>
        <v>0</v>
      </c>
      <c r="BA27" s="7" t="b">
        <f t="shared" si="27"/>
        <v>0</v>
      </c>
      <c r="BB27" s="7" t="b">
        <f t="shared" si="31"/>
        <v>0</v>
      </c>
      <c r="BC27" s="7" t="b">
        <f t="shared" si="35"/>
        <v>0</v>
      </c>
      <c r="BD27" s="7" t="b">
        <f t="shared" si="39"/>
        <v>0</v>
      </c>
      <c r="BE27" s="7" t="b">
        <f t="shared" si="43"/>
        <v>0</v>
      </c>
      <c r="BF27" s="7" t="b">
        <f t="shared" si="49"/>
        <v>0</v>
      </c>
      <c r="BG27" s="7" t="b">
        <f t="shared" si="53"/>
        <v>0</v>
      </c>
      <c r="BH27" s="7" t="b">
        <f t="shared" si="57"/>
        <v>0</v>
      </c>
      <c r="BI27" s="7" t="b">
        <f t="shared" si="61"/>
        <v>0</v>
      </c>
      <c r="BJ27" s="7" t="b">
        <f t="shared" si="65"/>
        <v>0</v>
      </c>
      <c r="BK27" s="7" t="b">
        <f t="shared" si="69"/>
        <v>0</v>
      </c>
      <c r="BL27" s="7" t="b">
        <f t="shared" si="73"/>
        <v>0</v>
      </c>
      <c r="BM27" s="7" t="b">
        <f>AND($A$27=A28,NOT(ISBLANK(A28)))</f>
        <v>0</v>
      </c>
      <c r="BR27" s="7" t="b">
        <f t="shared" si="6"/>
        <v>0</v>
      </c>
      <c r="BS27" s="7" t="b">
        <f t="shared" si="19"/>
        <v>0</v>
      </c>
      <c r="BT27" s="7" t="b">
        <f t="shared" si="28"/>
        <v>0</v>
      </c>
      <c r="BU27" s="7" t="b">
        <f t="shared" si="32"/>
        <v>0</v>
      </c>
      <c r="BV27" s="7" t="b">
        <f t="shared" si="36"/>
        <v>0</v>
      </c>
      <c r="BW27" s="7" t="b">
        <f t="shared" si="40"/>
        <v>0</v>
      </c>
      <c r="BX27" s="7" t="b">
        <f t="shared" si="44"/>
        <v>0</v>
      </c>
      <c r="BY27" s="7" t="b">
        <f t="shared" si="50"/>
        <v>0</v>
      </c>
      <c r="BZ27" s="7" t="b">
        <f t="shared" si="54"/>
        <v>0</v>
      </c>
      <c r="CA27" s="7" t="b">
        <f t="shared" si="58"/>
        <v>0</v>
      </c>
      <c r="CB27" s="7" t="b">
        <f t="shared" si="62"/>
        <v>0</v>
      </c>
      <c r="CC27" s="7" t="b">
        <f t="shared" si="66"/>
        <v>0</v>
      </c>
      <c r="CD27" s="7" t="b">
        <f t="shared" si="70"/>
        <v>0</v>
      </c>
      <c r="CE27" s="7" t="b">
        <f t="shared" si="74"/>
        <v>0</v>
      </c>
      <c r="CF27" s="7" t="b">
        <f>AND($T$27=T28,NOT(ISBLANK(T28)))</f>
        <v>0</v>
      </c>
      <c r="CK27" s="7" t="b">
        <f t="shared" si="7"/>
        <v>0</v>
      </c>
      <c r="CL27" s="7" t="b">
        <f t="shared" si="20"/>
        <v>0</v>
      </c>
      <c r="CM27" s="7" t="b">
        <f t="shared" si="29"/>
        <v>0</v>
      </c>
      <c r="CN27" s="7" t="b">
        <f t="shared" si="33"/>
        <v>0</v>
      </c>
      <c r="CO27" s="7" t="b">
        <f t="shared" si="37"/>
        <v>0</v>
      </c>
      <c r="CP27" s="7" t="b">
        <f t="shared" si="41"/>
        <v>0</v>
      </c>
      <c r="CQ27" s="7" t="b">
        <f t="shared" si="45"/>
        <v>0</v>
      </c>
      <c r="CR27" s="7" t="b">
        <f t="shared" si="51"/>
        <v>0</v>
      </c>
      <c r="CS27" s="7" t="b">
        <f t="shared" si="55"/>
        <v>0</v>
      </c>
      <c r="CT27" s="7" t="b">
        <f t="shared" si="59"/>
        <v>0</v>
      </c>
      <c r="CU27" s="7" t="b">
        <f t="shared" si="63"/>
        <v>0</v>
      </c>
      <c r="CV27" s="7" t="b">
        <f t="shared" si="67"/>
        <v>0</v>
      </c>
      <c r="CW27" s="7" t="b">
        <f t="shared" si="71"/>
        <v>0</v>
      </c>
      <c r="CX27" s="7" t="b">
        <f t="shared" si="75"/>
        <v>0</v>
      </c>
      <c r="CY27" s="7" t="b">
        <f>AND($B$27=B28,NOT(ISBLANK(B28)))</f>
        <v>0</v>
      </c>
      <c r="DD27" s="7" t="b">
        <f t="shared" si="8"/>
        <v>0</v>
      </c>
      <c r="DE27" s="7" t="b">
        <f t="shared" si="21"/>
        <v>0</v>
      </c>
      <c r="DF27" s="7" t="b">
        <f t="shared" si="30"/>
        <v>0</v>
      </c>
      <c r="DG27" s="7" t="b">
        <f t="shared" si="34"/>
        <v>0</v>
      </c>
      <c r="DH27" s="7" t="b">
        <f t="shared" si="38"/>
        <v>0</v>
      </c>
      <c r="DI27" s="7" t="b">
        <f t="shared" si="42"/>
        <v>0</v>
      </c>
      <c r="DJ27" s="7" t="b">
        <f t="shared" si="46"/>
        <v>0</v>
      </c>
      <c r="DK27" s="7" t="b">
        <f t="shared" si="52"/>
        <v>0</v>
      </c>
      <c r="DL27" s="7" t="b">
        <f t="shared" si="56"/>
        <v>0</v>
      </c>
      <c r="DM27" s="7" t="b">
        <f t="shared" si="60"/>
        <v>0</v>
      </c>
      <c r="DN27" s="7" t="b">
        <f t="shared" si="64"/>
        <v>0</v>
      </c>
      <c r="DO27" s="7" t="b">
        <f t="shared" si="68"/>
        <v>0</v>
      </c>
      <c r="DP27" s="7" t="b">
        <f t="shared" si="72"/>
        <v>0</v>
      </c>
      <c r="DQ27" s="7" t="b">
        <f t="shared" si="76"/>
        <v>0</v>
      </c>
      <c r="DR27" s="7" t="b">
        <f>AND($U$27=U28,NOT(ISBLANK(U28)))</f>
        <v>0</v>
      </c>
      <c r="DX27" s="13" t="e">
        <f t="shared" si="22"/>
        <v>#REF!</v>
      </c>
      <c r="DY27" s="13" t="e">
        <f t="shared" si="23"/>
        <v>#REF!</v>
      </c>
      <c r="DZ27" s="13" t="e">
        <f t="shared" si="24"/>
        <v>#REF!</v>
      </c>
      <c r="EB27" s="7" t="str">
        <f t="shared" si="25"/>
        <v>0</v>
      </c>
    </row>
    <row r="28" spans="1:132" ht="24.95" customHeight="1" thickBot="1">
      <c r="A28" s="105"/>
      <c r="B28" s="149"/>
      <c r="C28" s="149"/>
      <c r="D28" s="149"/>
      <c r="E28" s="149"/>
      <c r="F28" s="149"/>
      <c r="G28" s="149"/>
      <c r="H28" s="106"/>
      <c r="I28" s="107"/>
      <c r="J28" s="108"/>
      <c r="K28" s="109"/>
      <c r="L28" s="110"/>
      <c r="M28" s="109"/>
      <c r="N28" s="109"/>
      <c r="O28" s="109"/>
      <c r="P28" s="115"/>
      <c r="Q28" s="322"/>
      <c r="R28" s="109"/>
      <c r="S28" s="112"/>
      <c r="T28" s="105">
        <v>16</v>
      </c>
      <c r="U28" s="149" t="s">
        <v>198</v>
      </c>
      <c r="V28" s="149"/>
      <c r="W28" s="149"/>
      <c r="X28" s="149"/>
      <c r="Y28" s="149"/>
      <c r="Z28" s="149"/>
      <c r="AA28" s="106"/>
      <c r="AB28" s="107"/>
      <c r="AC28" s="108"/>
      <c r="AD28" s="109"/>
      <c r="AF28" s="19" t="str">
        <f t="shared" si="9"/>
        <v/>
      </c>
      <c r="AG28" s="19" t="str">
        <f t="shared" si="10"/>
        <v/>
      </c>
      <c r="AH28" s="19">
        <f>COUNT(AF$13:AF28)</f>
        <v>0</v>
      </c>
      <c r="AI28" s="19">
        <f>COUNT(AG$13:AG28)</f>
        <v>0</v>
      </c>
      <c r="AJ28" s="7" t="str">
        <f t="shared" si="11"/>
        <v>0</v>
      </c>
      <c r="AK28" s="7" t="str">
        <f t="shared" si="12"/>
        <v>А</v>
      </c>
      <c r="AL28" s="7" t="str">
        <f t="shared" si="13"/>
        <v>Б16</v>
      </c>
      <c r="AM28" s="20" t="str">
        <f t="shared" si="77"/>
        <v>Б0</v>
      </c>
      <c r="AN28" s="7">
        <f>IF(AND(AO28&lt;=7,AO28&gt;0),#REF!,IF(OR(AND(AO28&gt;=8,AO28&lt;=17),AND(AO28&gt;17,AM28="АКШ")),#REF!,0))</f>
        <v>0</v>
      </c>
      <c r="AO28" s="7">
        <f t="shared" si="78"/>
        <v>0</v>
      </c>
      <c r="AP28" s="7">
        <f t="shared" si="14"/>
        <v>0</v>
      </c>
      <c r="AQ28" s="7">
        <f t="shared" si="2"/>
        <v>0</v>
      </c>
      <c r="AR28" s="7">
        <f t="shared" si="3"/>
        <v>0</v>
      </c>
      <c r="AS28" s="7">
        <f t="shared" si="4"/>
        <v>0</v>
      </c>
      <c r="AT28" s="7">
        <f t="shared" si="5"/>
        <v>0</v>
      </c>
      <c r="AU28" s="23">
        <f t="shared" ref="AU28:AU40" si="79">IF(AM28="БКШ",AN28,0)</f>
        <v>0</v>
      </c>
      <c r="AV28" s="7">
        <f t="shared" si="16"/>
        <v>0</v>
      </c>
      <c r="AW28" s="7">
        <f t="shared" si="17"/>
        <v>0</v>
      </c>
      <c r="AY28" s="7" t="b">
        <f t="shared" si="18"/>
        <v>0</v>
      </c>
      <c r="AZ28" s="7" t="b">
        <f t="shared" si="26"/>
        <v>0</v>
      </c>
      <c r="BA28" s="7" t="b">
        <f t="shared" si="27"/>
        <v>0</v>
      </c>
      <c r="BB28" s="7" t="b">
        <f t="shared" si="31"/>
        <v>0</v>
      </c>
      <c r="BC28" s="7" t="b">
        <f t="shared" si="35"/>
        <v>0</v>
      </c>
      <c r="BD28" s="7" t="b">
        <f t="shared" si="39"/>
        <v>0</v>
      </c>
      <c r="BE28" s="7" t="b">
        <f t="shared" si="43"/>
        <v>0</v>
      </c>
      <c r="BF28" s="7" t="b">
        <f t="shared" si="49"/>
        <v>0</v>
      </c>
      <c r="BG28" s="7" t="b">
        <f t="shared" si="53"/>
        <v>0</v>
      </c>
      <c r="BH28" s="7" t="b">
        <f t="shared" si="57"/>
        <v>0</v>
      </c>
      <c r="BI28" s="7" t="b">
        <f t="shared" si="61"/>
        <v>0</v>
      </c>
      <c r="BJ28" s="7" t="b">
        <f t="shared" si="65"/>
        <v>0</v>
      </c>
      <c r="BK28" s="7" t="b">
        <f t="shared" si="69"/>
        <v>0</v>
      </c>
      <c r="BL28" s="7" t="b">
        <f t="shared" si="73"/>
        <v>0</v>
      </c>
      <c r="BM28" s="7" t="b">
        <f>AND($A$27=A29,NOT(ISBLANK(A29)))</f>
        <v>0</v>
      </c>
      <c r="BN28" s="7" t="b">
        <f>AND($A$28=A29,NOT(ISBLANK(A29)))</f>
        <v>0</v>
      </c>
      <c r="BR28" s="7" t="b">
        <f t="shared" si="6"/>
        <v>0</v>
      </c>
      <c r="BS28" s="7" t="b">
        <f t="shared" si="19"/>
        <v>0</v>
      </c>
      <c r="BT28" s="7" t="b">
        <f t="shared" si="28"/>
        <v>0</v>
      </c>
      <c r="BU28" s="7" t="b">
        <f t="shared" si="32"/>
        <v>0</v>
      </c>
      <c r="BV28" s="7" t="b">
        <f t="shared" si="36"/>
        <v>0</v>
      </c>
      <c r="BW28" s="7" t="b">
        <f t="shared" si="40"/>
        <v>0</v>
      </c>
      <c r="BX28" s="7" t="b">
        <f t="shared" si="44"/>
        <v>0</v>
      </c>
      <c r="BY28" s="7" t="b">
        <f t="shared" si="50"/>
        <v>0</v>
      </c>
      <c r="BZ28" s="7" t="b">
        <f t="shared" si="54"/>
        <v>0</v>
      </c>
      <c r="CA28" s="7" t="b">
        <f t="shared" si="58"/>
        <v>0</v>
      </c>
      <c r="CB28" s="7" t="b">
        <f t="shared" si="62"/>
        <v>0</v>
      </c>
      <c r="CC28" s="7" t="b">
        <f t="shared" si="66"/>
        <v>0</v>
      </c>
      <c r="CD28" s="7" t="b">
        <f t="shared" si="70"/>
        <v>0</v>
      </c>
      <c r="CE28" s="7" t="b">
        <f t="shared" si="74"/>
        <v>0</v>
      </c>
      <c r="CF28" s="7" t="b">
        <f>AND($T$27=T29,NOT(ISBLANK(T29)))</f>
        <v>0</v>
      </c>
      <c r="CG28" s="7" t="b">
        <f>AND($T$28=T29,NOT(ISBLANK(T29)))</f>
        <v>0</v>
      </c>
      <c r="CK28" s="7" t="b">
        <f t="shared" si="7"/>
        <v>0</v>
      </c>
      <c r="CL28" s="7" t="b">
        <f t="shared" si="20"/>
        <v>0</v>
      </c>
      <c r="CM28" s="7" t="b">
        <f t="shared" si="29"/>
        <v>0</v>
      </c>
      <c r="CN28" s="7" t="b">
        <f t="shared" si="33"/>
        <v>0</v>
      </c>
      <c r="CO28" s="7" t="b">
        <f t="shared" si="37"/>
        <v>0</v>
      </c>
      <c r="CP28" s="7" t="b">
        <f t="shared" si="41"/>
        <v>0</v>
      </c>
      <c r="CQ28" s="7" t="b">
        <f t="shared" si="45"/>
        <v>0</v>
      </c>
      <c r="CR28" s="7" t="b">
        <f t="shared" si="51"/>
        <v>0</v>
      </c>
      <c r="CS28" s="7" t="b">
        <f t="shared" si="55"/>
        <v>0</v>
      </c>
      <c r="CT28" s="7" t="b">
        <f t="shared" si="59"/>
        <v>0</v>
      </c>
      <c r="CU28" s="7" t="b">
        <f t="shared" si="63"/>
        <v>0</v>
      </c>
      <c r="CV28" s="7" t="b">
        <f t="shared" si="67"/>
        <v>0</v>
      </c>
      <c r="CW28" s="7" t="b">
        <f t="shared" si="71"/>
        <v>0</v>
      </c>
      <c r="CX28" s="7" t="b">
        <f t="shared" si="75"/>
        <v>0</v>
      </c>
      <c r="CY28" s="7" t="b">
        <f>AND($B$27=B29,NOT(ISBLANK(B29)))</f>
        <v>0</v>
      </c>
      <c r="CZ28" s="7" t="b">
        <f>AND($B$28=B29,NOT(ISBLANK(B29)))</f>
        <v>0</v>
      </c>
      <c r="DD28" s="7" t="b">
        <f t="shared" si="8"/>
        <v>0</v>
      </c>
      <c r="DE28" s="7" t="b">
        <f t="shared" si="21"/>
        <v>0</v>
      </c>
      <c r="DF28" s="7" t="b">
        <f t="shared" si="30"/>
        <v>0</v>
      </c>
      <c r="DG28" s="7" t="b">
        <f t="shared" si="34"/>
        <v>0</v>
      </c>
      <c r="DH28" s="7" t="b">
        <f t="shared" si="38"/>
        <v>0</v>
      </c>
      <c r="DI28" s="7" t="b">
        <f t="shared" si="42"/>
        <v>0</v>
      </c>
      <c r="DJ28" s="7" t="b">
        <f t="shared" si="46"/>
        <v>0</v>
      </c>
      <c r="DK28" s="7" t="b">
        <f t="shared" si="52"/>
        <v>0</v>
      </c>
      <c r="DL28" s="7" t="b">
        <f t="shared" si="56"/>
        <v>0</v>
      </c>
      <c r="DM28" s="7" t="b">
        <f t="shared" si="60"/>
        <v>0</v>
      </c>
      <c r="DN28" s="7" t="b">
        <f t="shared" si="64"/>
        <v>0</v>
      </c>
      <c r="DO28" s="7" t="b">
        <f t="shared" si="68"/>
        <v>0</v>
      </c>
      <c r="DP28" s="7" t="b">
        <f t="shared" si="72"/>
        <v>0</v>
      </c>
      <c r="DQ28" s="7" t="b">
        <f t="shared" si="76"/>
        <v>0</v>
      </c>
      <c r="DR28" s="7" t="b">
        <f>AND($U$27=U29,NOT(ISBLANK(U29)))</f>
        <v>0</v>
      </c>
      <c r="DS28" s="7" t="b">
        <f>AND($U$28=U29,NOT(ISBLANK(U29)))</f>
        <v>0</v>
      </c>
      <c r="DX28" s="13" t="e">
        <f t="shared" si="22"/>
        <v>#REF!</v>
      </c>
      <c r="DY28" s="13" t="e">
        <f t="shared" si="23"/>
        <v>#REF!</v>
      </c>
      <c r="DZ28" s="13" t="e">
        <f t="shared" si="24"/>
        <v>#REF!</v>
      </c>
      <c r="EB28" s="7" t="str">
        <f t="shared" si="25"/>
        <v>0</v>
      </c>
    </row>
    <row r="29" spans="1:132" ht="24.95" customHeight="1" thickBot="1">
      <c r="A29" s="105"/>
      <c r="B29" s="149"/>
      <c r="C29" s="149"/>
      <c r="D29" s="149"/>
      <c r="E29" s="149"/>
      <c r="F29" s="149"/>
      <c r="G29" s="149"/>
      <c r="H29" s="106"/>
      <c r="I29" s="107"/>
      <c r="J29" s="108"/>
      <c r="K29" s="109"/>
      <c r="L29" s="110"/>
      <c r="M29" s="109"/>
      <c r="N29" s="109"/>
      <c r="O29" s="109"/>
      <c r="P29" s="115"/>
      <c r="Q29" s="322"/>
      <c r="R29" s="109"/>
      <c r="S29" s="112"/>
      <c r="T29" s="105"/>
      <c r="U29" s="149"/>
      <c r="V29" s="149"/>
      <c r="W29" s="149"/>
      <c r="X29" s="149"/>
      <c r="Y29" s="149"/>
      <c r="Z29" s="149"/>
      <c r="AA29" s="106"/>
      <c r="AB29" s="107"/>
      <c r="AC29" s="108"/>
      <c r="AD29" s="109"/>
      <c r="AF29" s="19" t="str">
        <f t="shared" si="9"/>
        <v/>
      </c>
      <c r="AG29" s="19" t="str">
        <f t="shared" si="10"/>
        <v/>
      </c>
      <c r="AH29" s="19">
        <f>COUNT(AF$13:AF29)</f>
        <v>0</v>
      </c>
      <c r="AI29" s="19">
        <f>COUNT(AG$13:AG29)</f>
        <v>0</v>
      </c>
      <c r="AJ29" s="7" t="str">
        <f t="shared" si="11"/>
        <v>0</v>
      </c>
      <c r="AK29" s="7" t="str">
        <f t="shared" si="12"/>
        <v>А</v>
      </c>
      <c r="AL29" s="7" t="str">
        <f t="shared" si="13"/>
        <v>Б</v>
      </c>
      <c r="AM29" s="20" t="str">
        <f t="shared" si="77"/>
        <v>Б0</v>
      </c>
      <c r="AN29" s="7">
        <f>IF(AND(AO29&lt;=7,AO29&gt;0),#REF!,IF(OR(AND(AO29&gt;=8,AO29&lt;=17),AND(AO29&gt;17,AM29="АКШ")),#REF!,0))</f>
        <v>0</v>
      </c>
      <c r="AO29" s="7">
        <f t="shared" si="78"/>
        <v>0</v>
      </c>
      <c r="AP29" s="7">
        <f t="shared" si="14"/>
        <v>0</v>
      </c>
      <c r="AQ29" s="7">
        <f t="shared" si="2"/>
        <v>0</v>
      </c>
      <c r="AR29" s="7">
        <f t="shared" si="3"/>
        <v>0</v>
      </c>
      <c r="AS29" s="7">
        <f t="shared" si="4"/>
        <v>0</v>
      </c>
      <c r="AT29" s="7">
        <f t="shared" si="5"/>
        <v>0</v>
      </c>
      <c r="AU29" s="23">
        <f t="shared" si="79"/>
        <v>0</v>
      </c>
      <c r="AV29" s="7">
        <f t="shared" si="16"/>
        <v>0</v>
      </c>
      <c r="AW29" s="7">
        <f t="shared" si="17"/>
        <v>0</v>
      </c>
      <c r="AY29" s="7" t="b">
        <f t="shared" si="18"/>
        <v>0</v>
      </c>
      <c r="AZ29" s="7" t="b">
        <f t="shared" si="26"/>
        <v>0</v>
      </c>
      <c r="BA29" s="7" t="b">
        <f t="shared" si="27"/>
        <v>0</v>
      </c>
      <c r="BB29" s="7" t="b">
        <f t="shared" si="31"/>
        <v>0</v>
      </c>
      <c r="BC29" s="7" t="b">
        <f t="shared" si="35"/>
        <v>0</v>
      </c>
      <c r="BD29" s="7" t="b">
        <f t="shared" si="39"/>
        <v>0</v>
      </c>
      <c r="BE29" s="7" t="b">
        <f t="shared" si="43"/>
        <v>0</v>
      </c>
      <c r="BF29" s="7" t="b">
        <f t="shared" si="49"/>
        <v>0</v>
      </c>
      <c r="BG29" s="7" t="b">
        <f t="shared" si="53"/>
        <v>0</v>
      </c>
      <c r="BH29" s="7" t="b">
        <f t="shared" si="57"/>
        <v>0</v>
      </c>
      <c r="BI29" s="7" t="b">
        <f t="shared" si="61"/>
        <v>0</v>
      </c>
      <c r="BJ29" s="7" t="b">
        <f t="shared" si="65"/>
        <v>0</v>
      </c>
      <c r="BK29" s="7" t="b">
        <f t="shared" si="69"/>
        <v>0</v>
      </c>
      <c r="BL29" s="7" t="b">
        <f t="shared" si="73"/>
        <v>0</v>
      </c>
      <c r="BM29" s="7" t="b">
        <f>AND($A$27=A30,NOT(ISBLANK(A30)))</f>
        <v>0</v>
      </c>
      <c r="BN29" s="7" t="b">
        <f>AND($A$28=A30,NOT(ISBLANK(A30)))</f>
        <v>0</v>
      </c>
      <c r="BO29" s="7" t="b">
        <f>AND($A$29=A30,NOT(ISBLANK(A30)))</f>
        <v>0</v>
      </c>
      <c r="BR29" s="7" t="b">
        <f t="shared" si="6"/>
        <v>0</v>
      </c>
      <c r="BS29" s="7" t="b">
        <f t="shared" si="19"/>
        <v>0</v>
      </c>
      <c r="BT29" s="7" t="b">
        <f t="shared" si="28"/>
        <v>0</v>
      </c>
      <c r="BU29" s="7" t="b">
        <f t="shared" si="32"/>
        <v>0</v>
      </c>
      <c r="BV29" s="7" t="b">
        <f t="shared" si="36"/>
        <v>0</v>
      </c>
      <c r="BW29" s="7" t="b">
        <f t="shared" si="40"/>
        <v>0</v>
      </c>
      <c r="BX29" s="7" t="b">
        <f t="shared" si="44"/>
        <v>0</v>
      </c>
      <c r="BY29" s="7" t="b">
        <f t="shared" si="50"/>
        <v>0</v>
      </c>
      <c r="BZ29" s="7" t="b">
        <f t="shared" si="54"/>
        <v>0</v>
      </c>
      <c r="CA29" s="7" t="b">
        <f t="shared" si="58"/>
        <v>0</v>
      </c>
      <c r="CB29" s="7" t="b">
        <f t="shared" si="62"/>
        <v>0</v>
      </c>
      <c r="CC29" s="7" t="b">
        <f t="shared" si="66"/>
        <v>0</v>
      </c>
      <c r="CD29" s="7" t="b">
        <f t="shared" si="70"/>
        <v>0</v>
      </c>
      <c r="CE29" s="7" t="b">
        <f t="shared" si="74"/>
        <v>0</v>
      </c>
      <c r="CF29" s="7" t="b">
        <f>AND($T$27=T30,NOT(ISBLANK(T30)))</f>
        <v>0</v>
      </c>
      <c r="CG29" s="7" t="b">
        <f>AND($T$28=T30,NOT(ISBLANK(T30)))</f>
        <v>0</v>
      </c>
      <c r="CH29" s="7" t="b">
        <f>AND($T$29=T30,NOT(ISBLANK(T30)))</f>
        <v>0</v>
      </c>
      <c r="CK29" s="7" t="b">
        <f t="shared" si="7"/>
        <v>0</v>
      </c>
      <c r="CL29" s="7" t="b">
        <f t="shared" si="20"/>
        <v>0</v>
      </c>
      <c r="CM29" s="7" t="b">
        <f t="shared" si="29"/>
        <v>0</v>
      </c>
      <c r="CN29" s="7" t="b">
        <f t="shared" si="33"/>
        <v>0</v>
      </c>
      <c r="CO29" s="7" t="b">
        <f t="shared" si="37"/>
        <v>0</v>
      </c>
      <c r="CP29" s="7" t="b">
        <f t="shared" si="41"/>
        <v>0</v>
      </c>
      <c r="CQ29" s="7" t="b">
        <f t="shared" si="45"/>
        <v>0</v>
      </c>
      <c r="CR29" s="7" t="b">
        <f t="shared" si="51"/>
        <v>0</v>
      </c>
      <c r="CS29" s="7" t="b">
        <f t="shared" si="55"/>
        <v>0</v>
      </c>
      <c r="CT29" s="7" t="b">
        <f t="shared" si="59"/>
        <v>0</v>
      </c>
      <c r="CU29" s="7" t="b">
        <f t="shared" si="63"/>
        <v>1</v>
      </c>
      <c r="CV29" s="7" t="b">
        <f t="shared" si="67"/>
        <v>1</v>
      </c>
      <c r="CW29" s="7" t="b">
        <f t="shared" si="71"/>
        <v>1</v>
      </c>
      <c r="CX29" s="7" t="b">
        <f t="shared" si="75"/>
        <v>1</v>
      </c>
      <c r="CY29" s="7" t="b">
        <f>AND($B$27=B30,NOT(ISBLANK(B30)))</f>
        <v>1</v>
      </c>
      <c r="CZ29" s="7" t="b">
        <f>AND($B$28=B30,NOT(ISBLANK(B30)))</f>
        <v>1</v>
      </c>
      <c r="DA29" s="7" t="b">
        <f>AND($B$29=B30,NOT(ISBLANK(B30)))</f>
        <v>1</v>
      </c>
      <c r="DD29" s="7" t="b">
        <f t="shared" si="8"/>
        <v>0</v>
      </c>
      <c r="DE29" s="7" t="b">
        <f t="shared" si="21"/>
        <v>0</v>
      </c>
      <c r="DF29" s="7" t="b">
        <f t="shared" si="30"/>
        <v>0</v>
      </c>
      <c r="DG29" s="7" t="b">
        <f t="shared" si="34"/>
        <v>0</v>
      </c>
      <c r="DH29" s="7" t="b">
        <f t="shared" si="38"/>
        <v>0</v>
      </c>
      <c r="DI29" s="7" t="b">
        <f t="shared" si="42"/>
        <v>0</v>
      </c>
      <c r="DJ29" s="7" t="b">
        <f t="shared" si="46"/>
        <v>0</v>
      </c>
      <c r="DK29" s="7" t="b">
        <f t="shared" si="52"/>
        <v>0</v>
      </c>
      <c r="DL29" s="7" t="b">
        <f t="shared" si="56"/>
        <v>0</v>
      </c>
      <c r="DM29" s="7" t="b">
        <f t="shared" si="60"/>
        <v>0</v>
      </c>
      <c r="DN29" s="7" t="b">
        <f t="shared" si="64"/>
        <v>0</v>
      </c>
      <c r="DO29" s="7" t="b">
        <f t="shared" si="68"/>
        <v>0</v>
      </c>
      <c r="DP29" s="7" t="b">
        <f t="shared" si="72"/>
        <v>0</v>
      </c>
      <c r="DQ29" s="7" t="b">
        <f t="shared" si="76"/>
        <v>0</v>
      </c>
      <c r="DR29" s="7" t="b">
        <f>AND($U$27=U30,NOT(ISBLANK(U30)))</f>
        <v>0</v>
      </c>
      <c r="DS29" s="7" t="b">
        <f>AND($U$28=U30,NOT(ISBLANK(U30)))</f>
        <v>0</v>
      </c>
      <c r="DT29" s="7" t="b">
        <f>AND($U$29=U30,NOT(ISBLANK(U30)))</f>
        <v>0</v>
      </c>
      <c r="DX29" s="13" t="e">
        <f t="shared" si="22"/>
        <v>#REF!</v>
      </c>
      <c r="DY29" s="13" t="e">
        <f t="shared" si="23"/>
        <v>#REF!</v>
      </c>
      <c r="DZ29" s="13" t="e">
        <f t="shared" si="24"/>
        <v>#REF!</v>
      </c>
      <c r="EB29" s="7" t="str">
        <f t="shared" si="25"/>
        <v>0</v>
      </c>
    </row>
    <row r="30" spans="1:132" ht="24.95" customHeight="1" thickBot="1">
      <c r="A30" s="105"/>
      <c r="B30" s="149" t="str">
        <f>IF(A30="","",VLOOKUP(CONCATENATE(D$10,A30),#REF!,4,FALSE))</f>
        <v/>
      </c>
      <c r="C30" s="149"/>
      <c r="D30" s="149"/>
      <c r="E30" s="149"/>
      <c r="F30" s="149"/>
      <c r="G30" s="149"/>
      <c r="H30" s="106">
        <f>COUNTIF($AJ$13:$AJ$42,AK30)</f>
        <v>0</v>
      </c>
      <c r="I30" s="107">
        <f>COUNTIF($EB$13:$EB$39,AK30)</f>
        <v>0</v>
      </c>
      <c r="J30" s="108" t="str">
        <f>CONCATENATE(IF(SUMIF($AM$13:$AM$40,AK30,$AN$13:$AN$40)=0,"",TEXT(SUMIF($AM$13:$AM$40,AK30,$AN$13:$AN$40),"0")),IF(AQ30=1,"к",""))</f>
        <v/>
      </c>
      <c r="K30" s="109"/>
      <c r="L30" s="110"/>
      <c r="M30" s="109"/>
      <c r="N30" s="109"/>
      <c r="O30" s="109"/>
      <c r="P30" s="115"/>
      <c r="Q30" s="322"/>
      <c r="R30" s="109"/>
      <c r="S30" s="112"/>
      <c r="T30" s="105"/>
      <c r="U30" s="149"/>
      <c r="V30" s="149"/>
      <c r="W30" s="149"/>
      <c r="X30" s="149"/>
      <c r="Y30" s="149"/>
      <c r="Z30" s="149"/>
      <c r="AA30" s="106"/>
      <c r="AB30" s="107"/>
      <c r="AC30" s="108"/>
      <c r="AD30" s="109"/>
      <c r="AF30" s="19" t="str">
        <f t="shared" si="9"/>
        <v/>
      </c>
      <c r="AG30" s="19" t="str">
        <f t="shared" si="10"/>
        <v/>
      </c>
      <c r="AH30" s="19">
        <f>COUNT(AF$13:AF30)</f>
        <v>0</v>
      </c>
      <c r="AI30" s="19">
        <f>COUNT(AG$13:AG30)</f>
        <v>0</v>
      </c>
      <c r="AJ30" s="7" t="str">
        <f>IF(R30&lt;5,CONCATENATE(M30,TEXT(N30,"0")),"")</f>
        <v>0</v>
      </c>
      <c r="AK30" s="7" t="str">
        <f>CONCATENATE("А",IF(ISBLANK(A30),"",TEXT(A30,"0")))</f>
        <v>А</v>
      </c>
      <c r="AL30" s="7" t="str">
        <f t="shared" si="13"/>
        <v>Б</v>
      </c>
      <c r="AM30" s="20" t="str">
        <f t="shared" si="77"/>
        <v>Б0</v>
      </c>
      <c r="AN30" s="7">
        <f>IF(AND(AO30&lt;=7,AO30&gt;0),#REF!,IF(OR(AND(AO30&gt;=8,AO30&lt;=17),AND(AO30&gt;17,AM30="АКШ")),#REF!,0))</f>
        <v>0</v>
      </c>
      <c r="AO30" s="7">
        <f t="shared" si="78"/>
        <v>0</v>
      </c>
      <c r="AP30" s="7">
        <f t="shared" si="14"/>
        <v>0</v>
      </c>
      <c r="AQ30" s="7">
        <f t="shared" si="2"/>
        <v>0</v>
      </c>
      <c r="AR30" s="7">
        <f t="shared" si="3"/>
        <v>0</v>
      </c>
      <c r="AS30" s="7">
        <f t="shared" si="4"/>
        <v>0</v>
      </c>
      <c r="AT30" s="7">
        <f t="shared" si="5"/>
        <v>0</v>
      </c>
      <c r="AU30" s="23">
        <f t="shared" si="79"/>
        <v>0</v>
      </c>
      <c r="AV30" s="7">
        <f t="shared" si="16"/>
        <v>0</v>
      </c>
      <c r="AW30" s="7">
        <f t="shared" si="17"/>
        <v>0</v>
      </c>
      <c r="AY30" s="7" t="b">
        <f t="shared" si="18"/>
        <v>0</v>
      </c>
      <c r="AZ30" s="7" t="b">
        <f t="shared" si="26"/>
        <v>0</v>
      </c>
      <c r="BA30" s="7" t="b">
        <f t="shared" si="27"/>
        <v>0</v>
      </c>
      <c r="BB30" s="7" t="b">
        <f t="shared" si="31"/>
        <v>0</v>
      </c>
      <c r="BC30" s="7" t="b">
        <f t="shared" si="35"/>
        <v>0</v>
      </c>
      <c r="BD30" s="7" t="b">
        <f t="shared" si="39"/>
        <v>0</v>
      </c>
      <c r="BE30" s="7" t="b">
        <f t="shared" si="43"/>
        <v>0</v>
      </c>
      <c r="BF30" s="7" t="b">
        <f t="shared" si="49"/>
        <v>0</v>
      </c>
      <c r="BG30" s="7" t="b">
        <f t="shared" si="53"/>
        <v>0</v>
      </c>
      <c r="BH30" s="7" t="b">
        <f t="shared" si="57"/>
        <v>0</v>
      </c>
      <c r="BI30" s="7" t="b">
        <f t="shared" si="61"/>
        <v>0</v>
      </c>
      <c r="BJ30" s="7" t="b">
        <f t="shared" si="65"/>
        <v>0</v>
      </c>
      <c r="BK30" s="7" t="b">
        <f t="shared" si="69"/>
        <v>0</v>
      </c>
      <c r="BL30" s="7" t="b">
        <f t="shared" si="73"/>
        <v>0</v>
      </c>
      <c r="BM30" s="7" t="b">
        <f>AND($A$27=A31,NOT(ISBLANK(A31)))</f>
        <v>0</v>
      </c>
      <c r="BN30" s="7" t="b">
        <f>AND($A$28=A31,NOT(ISBLANK(A31)))</f>
        <v>0</v>
      </c>
      <c r="BO30" s="7" t="b">
        <f>AND($A$29=A31,NOT(ISBLANK(A31)))</f>
        <v>0</v>
      </c>
      <c r="BP30" s="7" t="b">
        <f>AND($A$30=A31,NOT(ISBLANK(A31)))</f>
        <v>0</v>
      </c>
      <c r="BR30" s="7" t="b">
        <f t="shared" si="6"/>
        <v>0</v>
      </c>
      <c r="BS30" s="7" t="b">
        <f t="shared" si="19"/>
        <v>0</v>
      </c>
      <c r="BT30" s="7" t="b">
        <f t="shared" si="28"/>
        <v>0</v>
      </c>
      <c r="BU30" s="7" t="b">
        <f t="shared" si="32"/>
        <v>0</v>
      </c>
      <c r="BV30" s="7" t="b">
        <f t="shared" si="36"/>
        <v>0</v>
      </c>
      <c r="BW30" s="7" t="b">
        <f t="shared" si="40"/>
        <v>0</v>
      </c>
      <c r="BX30" s="7" t="b">
        <f t="shared" si="44"/>
        <v>0</v>
      </c>
      <c r="BY30" s="7" t="b">
        <f t="shared" si="50"/>
        <v>0</v>
      </c>
      <c r="BZ30" s="7" t="b">
        <f t="shared" si="54"/>
        <v>0</v>
      </c>
      <c r="CA30" s="7" t="b">
        <f t="shared" si="58"/>
        <v>0</v>
      </c>
      <c r="CB30" s="7" t="b">
        <f t="shared" si="62"/>
        <v>0</v>
      </c>
      <c r="CC30" s="7" t="b">
        <f t="shared" si="66"/>
        <v>0</v>
      </c>
      <c r="CD30" s="7" t="b">
        <f t="shared" si="70"/>
        <v>0</v>
      </c>
      <c r="CE30" s="7" t="b">
        <f t="shared" si="74"/>
        <v>0</v>
      </c>
      <c r="CF30" s="7" t="b">
        <f>AND($T$27=T31,NOT(ISBLANK(T31)))</f>
        <v>0</v>
      </c>
      <c r="CG30" s="7" t="b">
        <f>AND($T$28=T31,NOT(ISBLANK(T31)))</f>
        <v>0</v>
      </c>
      <c r="CH30" s="7" t="b">
        <f>AND($T$29=T31,NOT(ISBLANK(T31)))</f>
        <v>0</v>
      </c>
      <c r="CI30" s="7" t="b">
        <f>AND($T$30=T31,NOT(ISBLANK(T31)))</f>
        <v>0</v>
      </c>
      <c r="CK30" s="7" t="b">
        <f t="shared" si="7"/>
        <v>0</v>
      </c>
      <c r="CL30" s="7" t="b">
        <f t="shared" si="20"/>
        <v>0</v>
      </c>
      <c r="CM30" s="7" t="b">
        <f t="shared" si="29"/>
        <v>0</v>
      </c>
      <c r="CN30" s="7" t="b">
        <f t="shared" si="33"/>
        <v>0</v>
      </c>
      <c r="CO30" s="7" t="b">
        <f t="shared" si="37"/>
        <v>0</v>
      </c>
      <c r="CP30" s="7" t="b">
        <f t="shared" si="41"/>
        <v>0</v>
      </c>
      <c r="CQ30" s="7" t="b">
        <f t="shared" si="45"/>
        <v>0</v>
      </c>
      <c r="CR30" s="7" t="b">
        <f t="shared" si="51"/>
        <v>0</v>
      </c>
      <c r="CS30" s="7" t="b">
        <f t="shared" si="55"/>
        <v>0</v>
      </c>
      <c r="CT30" s="7" t="b">
        <f t="shared" si="59"/>
        <v>0</v>
      </c>
      <c r="CU30" s="7" t="b">
        <f t="shared" si="63"/>
        <v>1</v>
      </c>
      <c r="CV30" s="7" t="b">
        <f t="shared" si="67"/>
        <v>1</v>
      </c>
      <c r="CW30" s="7" t="b">
        <f t="shared" si="71"/>
        <v>1</v>
      </c>
      <c r="CX30" s="7" t="b">
        <f t="shared" si="75"/>
        <v>1</v>
      </c>
      <c r="CY30" s="7" t="b">
        <f>AND($B$27=B31,NOT(ISBLANK(B31)))</f>
        <v>1</v>
      </c>
      <c r="CZ30" s="7" t="b">
        <f>AND($B$28=B31,NOT(ISBLANK(B31)))</f>
        <v>1</v>
      </c>
      <c r="DA30" s="7" t="b">
        <f>AND($B$29=B31,NOT(ISBLANK(B31)))</f>
        <v>1</v>
      </c>
      <c r="DB30" s="7" t="b">
        <f>AND($B$30=B31,NOT(ISBLANK(B31)))</f>
        <v>1</v>
      </c>
      <c r="DD30" s="7" t="b">
        <f t="shared" si="8"/>
        <v>0</v>
      </c>
      <c r="DE30" s="7" t="b">
        <f t="shared" si="21"/>
        <v>0</v>
      </c>
      <c r="DF30" s="7" t="b">
        <f t="shared" si="30"/>
        <v>0</v>
      </c>
      <c r="DG30" s="7" t="b">
        <f t="shared" si="34"/>
        <v>0</v>
      </c>
      <c r="DH30" s="7" t="b">
        <f t="shared" si="38"/>
        <v>0</v>
      </c>
      <c r="DI30" s="7" t="b">
        <f t="shared" si="42"/>
        <v>0</v>
      </c>
      <c r="DJ30" s="7" t="b">
        <f t="shared" si="46"/>
        <v>0</v>
      </c>
      <c r="DK30" s="7" t="b">
        <f t="shared" si="52"/>
        <v>0</v>
      </c>
      <c r="DL30" s="7" t="b">
        <f t="shared" si="56"/>
        <v>0</v>
      </c>
      <c r="DM30" s="7" t="b">
        <f t="shared" si="60"/>
        <v>0</v>
      </c>
      <c r="DN30" s="7" t="b">
        <f t="shared" si="64"/>
        <v>0</v>
      </c>
      <c r="DO30" s="7" t="b">
        <f t="shared" si="68"/>
        <v>0</v>
      </c>
      <c r="DP30" s="7" t="b">
        <f t="shared" si="72"/>
        <v>0</v>
      </c>
      <c r="DQ30" s="7" t="b">
        <f t="shared" si="76"/>
        <v>0</v>
      </c>
      <c r="DR30" s="7" t="b">
        <f>AND($U$27=U31,NOT(ISBLANK(U31)))</f>
        <v>0</v>
      </c>
      <c r="DS30" s="7" t="b">
        <f>AND($U$28=U31,NOT(ISBLANK(U31)))</f>
        <v>0</v>
      </c>
      <c r="DT30" s="7" t="b">
        <f>AND($U$29=U31,NOT(ISBLANK(U31)))</f>
        <v>1</v>
      </c>
      <c r="DU30" s="7" t="b">
        <f>AND($U$30=U31,NOT(ISBLANK(U31)))</f>
        <v>1</v>
      </c>
      <c r="DX30" s="13" t="e">
        <f t="shared" si="22"/>
        <v>#REF!</v>
      </c>
      <c r="DY30" s="13" t="e">
        <f t="shared" si="23"/>
        <v>#REF!</v>
      </c>
      <c r="DZ30" s="13" t="e">
        <f t="shared" si="24"/>
        <v>#REF!</v>
      </c>
      <c r="EB30" s="7" t="str">
        <f t="shared" si="25"/>
        <v>0</v>
      </c>
    </row>
    <row r="31" spans="1:132" ht="24.95" customHeight="1" thickBot="1">
      <c r="A31" s="105"/>
      <c r="B31" s="149" t="str">
        <f>IF(A31="","",VLOOKUP(CONCATENATE(D$10,A31),#REF!,4,FALSE))</f>
        <v/>
      </c>
      <c r="C31" s="149"/>
      <c r="D31" s="149"/>
      <c r="E31" s="149"/>
      <c r="F31" s="149"/>
      <c r="G31" s="149"/>
      <c r="H31" s="106">
        <f>COUNTIF($AJ$13:$AJ$42,AK31)</f>
        <v>0</v>
      </c>
      <c r="I31" s="107">
        <f>COUNTIF($EB$13:$EB$39,AK31)</f>
        <v>0</v>
      </c>
      <c r="J31" s="108" t="str">
        <f>CONCATENATE(IF(SUMIF($AM$13:$AM$40,AK31,$AN$13:$AN$40)=0,"",TEXT(SUMIF($AM$13:$AM$40,AK31,$AN$13:$AN$40),"0")),IF(AQ31=1,"к",""))</f>
        <v/>
      </c>
      <c r="K31" s="109"/>
      <c r="L31" s="110"/>
      <c r="M31" s="109"/>
      <c r="N31" s="109"/>
      <c r="O31" s="109"/>
      <c r="P31" s="115"/>
      <c r="Q31" s="322"/>
      <c r="R31" s="109"/>
      <c r="S31" s="112"/>
      <c r="T31" s="105"/>
      <c r="U31" s="149" t="str">
        <f>IF(T31="","",VLOOKUP(CONCATENATE(W$10,T31),#REF!,4,FALSE))</f>
        <v/>
      </c>
      <c r="V31" s="149"/>
      <c r="W31" s="149"/>
      <c r="X31" s="149"/>
      <c r="Y31" s="149"/>
      <c r="Z31" s="149"/>
      <c r="AA31" s="106">
        <f>COUNTIF($AJ$13:$AJ$42,AL31)</f>
        <v>0</v>
      </c>
      <c r="AB31" s="107">
        <f>COUNTIF($EB$13:$EB$39,AL31)</f>
        <v>0</v>
      </c>
      <c r="AC31" s="108" t="str">
        <f>CONCATENATE(IF(SUMIF($AM$13:$AM$40,AL31,$AN$13:$AN$40)=0,"",TEXT(SUMIF($AM$13:$AM$40,AL31,$AN$13:$AN$40),"0")),IF(AR31=1,"к",""))</f>
        <v/>
      </c>
      <c r="AD31" s="109"/>
      <c r="AF31" s="19" t="str">
        <f t="shared" si="9"/>
        <v/>
      </c>
      <c r="AG31" s="19" t="str">
        <f t="shared" si="10"/>
        <v/>
      </c>
      <c r="AH31" s="19">
        <f>COUNT(AF$13:AF31)</f>
        <v>0</v>
      </c>
      <c r="AI31" s="19">
        <f>COUNT(AG$13:AG31)</f>
        <v>0</v>
      </c>
      <c r="AJ31" s="7" t="str">
        <f>IF(R31&lt;5,CONCATENATE(M31,TEXT(N31,"0")),"")</f>
        <v>0</v>
      </c>
      <c r="AK31" s="7" t="str">
        <f>CONCATENATE("А",IF(ISBLANK(A31),"",TEXT(A31,"0")))</f>
        <v>А</v>
      </c>
      <c r="AL31" s="7" t="str">
        <f t="shared" si="13"/>
        <v>Б</v>
      </c>
      <c r="AM31" s="20" t="str">
        <f t="shared" si="77"/>
        <v>Б0</v>
      </c>
      <c r="AN31" s="7">
        <f>IF(AND(AO31&lt;=7,AO31&gt;0),#REF!,IF(OR(AND(AO31&gt;=8,AO31&lt;=17),AND(AO31&gt;17,AM31="АКШ")),#REF!,0))</f>
        <v>0</v>
      </c>
      <c r="AO31" s="7">
        <f t="shared" si="78"/>
        <v>0</v>
      </c>
      <c r="AP31" s="7">
        <f t="shared" si="14"/>
        <v>0</v>
      </c>
      <c r="AQ31" s="7">
        <f t="shared" si="2"/>
        <v>0</v>
      </c>
      <c r="AR31" s="7">
        <f t="shared" si="3"/>
        <v>0</v>
      </c>
      <c r="AS31" s="7">
        <f t="shared" si="4"/>
        <v>0</v>
      </c>
      <c r="AT31" s="7">
        <f t="shared" si="5"/>
        <v>0</v>
      </c>
      <c r="AU31" s="23">
        <f t="shared" si="79"/>
        <v>0</v>
      </c>
      <c r="AV31" s="7">
        <f t="shared" si="16"/>
        <v>0</v>
      </c>
      <c r="AW31" s="7">
        <f t="shared" si="17"/>
        <v>0</v>
      </c>
      <c r="AY31" s="7" t="b">
        <f>AND($A$13=A32,NOT(ISBLANK(A32)))</f>
        <v>0</v>
      </c>
      <c r="AZ31" s="7" t="b">
        <f t="shared" si="26"/>
        <v>0</v>
      </c>
      <c r="BA31" s="7" t="b">
        <f t="shared" si="27"/>
        <v>0</v>
      </c>
      <c r="BB31" s="7" t="b">
        <f t="shared" si="31"/>
        <v>0</v>
      </c>
      <c r="BC31" s="7" t="b">
        <f t="shared" si="35"/>
        <v>0</v>
      </c>
      <c r="BD31" s="7" t="b">
        <f t="shared" si="39"/>
        <v>0</v>
      </c>
      <c r="BE31" s="7" t="b">
        <f t="shared" si="43"/>
        <v>0</v>
      </c>
      <c r="BF31" s="7" t="b">
        <f t="shared" si="49"/>
        <v>0</v>
      </c>
      <c r="BG31" s="7" t="b">
        <f t="shared" si="53"/>
        <v>0</v>
      </c>
      <c r="BH31" s="7" t="b">
        <f t="shared" si="57"/>
        <v>0</v>
      </c>
      <c r="BI31" s="7" t="b">
        <f t="shared" si="61"/>
        <v>0</v>
      </c>
      <c r="BJ31" s="7" t="b">
        <f t="shared" si="65"/>
        <v>0</v>
      </c>
      <c r="BK31" s="7" t="b">
        <f t="shared" si="69"/>
        <v>0</v>
      </c>
      <c r="BL31" s="7" t="b">
        <f t="shared" si="73"/>
        <v>0</v>
      </c>
      <c r="BM31" s="7" t="b">
        <f>AND($A$27=A32,NOT(ISBLANK(A32)))</f>
        <v>0</v>
      </c>
      <c r="BN31" s="7" t="b">
        <f>AND($A$28=A32,NOT(ISBLANK(A32)))</f>
        <v>0</v>
      </c>
      <c r="BO31" s="7" t="b">
        <f>AND($A$29=A32,NOT(ISBLANK(A32)))</f>
        <v>0</v>
      </c>
      <c r="BP31" s="7" t="b">
        <f>AND($A$30=A32,NOT(ISBLANK(A32)))</f>
        <v>0</v>
      </c>
      <c r="BQ31" s="7" t="b">
        <f>AND($A$31=A32,NOT(ISBLANK(A32)))</f>
        <v>0</v>
      </c>
      <c r="BR31" s="7" t="b">
        <f t="shared" si="6"/>
        <v>0</v>
      </c>
      <c r="BS31" s="7" t="b">
        <f t="shared" si="19"/>
        <v>0</v>
      </c>
      <c r="BT31" s="7" t="b">
        <f t="shared" si="28"/>
        <v>0</v>
      </c>
      <c r="BU31" s="7" t="b">
        <f t="shared" si="32"/>
        <v>0</v>
      </c>
      <c r="BV31" s="7" t="b">
        <f t="shared" si="36"/>
        <v>0</v>
      </c>
      <c r="BW31" s="7" t="b">
        <f t="shared" si="40"/>
        <v>0</v>
      </c>
      <c r="BX31" s="7" t="b">
        <f t="shared" si="44"/>
        <v>0</v>
      </c>
      <c r="BY31" s="7" t="b">
        <f t="shared" si="50"/>
        <v>0</v>
      </c>
      <c r="BZ31" s="7" t="b">
        <f t="shared" si="54"/>
        <v>0</v>
      </c>
      <c r="CA31" s="7" t="b">
        <f t="shared" si="58"/>
        <v>0</v>
      </c>
      <c r="CB31" s="7" t="b">
        <f t="shared" si="62"/>
        <v>0</v>
      </c>
      <c r="CC31" s="7" t="b">
        <f t="shared" si="66"/>
        <v>0</v>
      </c>
      <c r="CD31" s="7" t="b">
        <f t="shared" si="70"/>
        <v>0</v>
      </c>
      <c r="CE31" s="7" t="b">
        <f t="shared" si="74"/>
        <v>0</v>
      </c>
      <c r="CF31" s="7" t="b">
        <f>AND($T$27=T32,NOT(ISBLANK(T32)))</f>
        <v>0</v>
      </c>
      <c r="CG31" s="7" t="b">
        <f>AND($T$28=T32,NOT(ISBLANK(T32)))</f>
        <v>0</v>
      </c>
      <c r="CH31" s="7" t="b">
        <f>AND($T$29=T32,NOT(ISBLANK(T32)))</f>
        <v>0</v>
      </c>
      <c r="CI31" s="7" t="b">
        <f>AND($T$30=T32,NOT(ISBLANK(T32)))</f>
        <v>0</v>
      </c>
      <c r="CJ31" s="7" t="b">
        <f>AND($T$31=T32,NOT(ISBLANK(T32)))</f>
        <v>0</v>
      </c>
      <c r="CK31" s="7" t="b">
        <f t="shared" si="7"/>
        <v>0</v>
      </c>
      <c r="CL31" s="7" t="b">
        <f t="shared" si="20"/>
        <v>0</v>
      </c>
      <c r="CM31" s="7" t="b">
        <f t="shared" si="29"/>
        <v>0</v>
      </c>
      <c r="CN31" s="7" t="b">
        <f t="shared" si="33"/>
        <v>0</v>
      </c>
      <c r="CO31" s="7" t="b">
        <f t="shared" si="37"/>
        <v>0</v>
      </c>
      <c r="CP31" s="7" t="b">
        <f t="shared" si="41"/>
        <v>0</v>
      </c>
      <c r="CQ31" s="7" t="b">
        <f t="shared" si="45"/>
        <v>0</v>
      </c>
      <c r="CR31" s="7" t="b">
        <f t="shared" si="51"/>
        <v>0</v>
      </c>
      <c r="CS31" s="7" t="b">
        <f t="shared" si="55"/>
        <v>0</v>
      </c>
      <c r="CT31" s="7" t="b">
        <f t="shared" si="59"/>
        <v>0</v>
      </c>
      <c r="CU31" s="7" t="b">
        <f t="shared" si="63"/>
        <v>1</v>
      </c>
      <c r="CV31" s="7" t="b">
        <f t="shared" si="67"/>
        <v>1</v>
      </c>
      <c r="CW31" s="7" t="b">
        <f t="shared" si="71"/>
        <v>1</v>
      </c>
      <c r="CX31" s="7" t="b">
        <f t="shared" si="75"/>
        <v>1</v>
      </c>
      <c r="CY31" s="7" t="b">
        <f>AND($B$27=B32,NOT(ISBLANK(B32)))</f>
        <v>1</v>
      </c>
      <c r="CZ31" s="7" t="b">
        <f>AND($B$28=B32,NOT(ISBLANK(B32)))</f>
        <v>1</v>
      </c>
      <c r="DA31" s="7" t="b">
        <f>AND($B$29=B32,NOT(ISBLANK(B32)))</f>
        <v>1</v>
      </c>
      <c r="DB31" s="7" t="b">
        <f>AND($B$30=B32,NOT(ISBLANK(B32)))</f>
        <v>1</v>
      </c>
      <c r="DC31" s="7" t="b">
        <f>AND($B$31=B32,NOT(ISBLANK(B32)))</f>
        <v>1</v>
      </c>
      <c r="DD31" s="7" t="b">
        <f t="shared" si="8"/>
        <v>0</v>
      </c>
      <c r="DE31" s="7" t="b">
        <f t="shared" si="21"/>
        <v>0</v>
      </c>
      <c r="DF31" s="7" t="b">
        <f t="shared" si="30"/>
        <v>0</v>
      </c>
      <c r="DG31" s="7" t="b">
        <f t="shared" si="34"/>
        <v>0</v>
      </c>
      <c r="DH31" s="7" t="b">
        <f t="shared" si="38"/>
        <v>0</v>
      </c>
      <c r="DI31" s="7" t="b">
        <f t="shared" si="42"/>
        <v>0</v>
      </c>
      <c r="DJ31" s="7" t="b">
        <f t="shared" si="46"/>
        <v>0</v>
      </c>
      <c r="DK31" s="7" t="b">
        <f t="shared" si="52"/>
        <v>0</v>
      </c>
      <c r="DL31" s="7" t="b">
        <f t="shared" si="56"/>
        <v>0</v>
      </c>
      <c r="DM31" s="7" t="b">
        <f t="shared" si="60"/>
        <v>0</v>
      </c>
      <c r="DN31" s="7" t="b">
        <f t="shared" si="64"/>
        <v>0</v>
      </c>
      <c r="DO31" s="7" t="b">
        <f t="shared" si="68"/>
        <v>0</v>
      </c>
      <c r="DP31" s="7" t="b">
        <f t="shared" si="72"/>
        <v>0</v>
      </c>
      <c r="DQ31" s="7" t="b">
        <f t="shared" si="76"/>
        <v>0</v>
      </c>
      <c r="DR31" s="7" t="b">
        <f>AND($U$27=U32,NOT(ISBLANK(U32)))</f>
        <v>0</v>
      </c>
      <c r="DS31" s="7" t="b">
        <f>AND($U$28=U32,NOT(ISBLANK(U32)))</f>
        <v>0</v>
      </c>
      <c r="DT31" s="7" t="b">
        <f>AND($U$29=U32,NOT(ISBLANK(U32)))</f>
        <v>1</v>
      </c>
      <c r="DU31" s="7" t="b">
        <f>AND($U$30=U32,NOT(ISBLANK(U32)))</f>
        <v>1</v>
      </c>
      <c r="DV31" s="7" t="b">
        <f>AND($U$31=U32,NOT(ISBLANK(U32)))</f>
        <v>1</v>
      </c>
      <c r="DX31" s="13" t="e">
        <f t="shared" si="22"/>
        <v>#REF!</v>
      </c>
      <c r="DY31" s="13" t="e">
        <f t="shared" si="23"/>
        <v>#REF!</v>
      </c>
      <c r="DZ31" s="13" t="e">
        <f t="shared" si="24"/>
        <v>#REF!</v>
      </c>
      <c r="EB31" s="7" t="str">
        <f t="shared" si="25"/>
        <v>0</v>
      </c>
    </row>
    <row r="32" spans="1:132" ht="24.95" customHeight="1" thickBot="1">
      <c r="A32" s="105"/>
      <c r="B32" s="149" t="str">
        <f>IF(A32="","",VLOOKUP(CONCATENATE(D$10,A32),#REF!,4,FALSE))</f>
        <v/>
      </c>
      <c r="C32" s="149"/>
      <c r="D32" s="149"/>
      <c r="E32" s="149"/>
      <c r="F32" s="149"/>
      <c r="G32" s="149"/>
      <c r="H32" s="106">
        <f>COUNTIF($AJ$13:$AJ$42,AK32)</f>
        <v>0</v>
      </c>
      <c r="I32" s="107">
        <f>COUNTIF($EB$13:$EB$39,AK32)</f>
        <v>0</v>
      </c>
      <c r="J32" s="108" t="str">
        <f>CONCATENATE(IF(SUMIF($AM$13:$AM$40,AK32,$AN$13:$AN$40)=0,"",TEXT(SUMIF($AM$13:$AM$40,AK32,$AN$13:$AN$40),"0")),IF(AQ32=1,"к",""))</f>
        <v/>
      </c>
      <c r="K32" s="109"/>
      <c r="L32" s="110"/>
      <c r="M32" s="109"/>
      <c r="N32" s="109"/>
      <c r="O32" s="109"/>
      <c r="P32" s="111"/>
      <c r="Q32" s="322"/>
      <c r="R32" s="109"/>
      <c r="S32" s="112"/>
      <c r="T32" s="105"/>
      <c r="U32" s="149" t="str">
        <f>IF(T32="","",VLOOKUP(CONCATENATE(W$10,T32),#REF!,4,FALSE))</f>
        <v/>
      </c>
      <c r="V32" s="149"/>
      <c r="W32" s="149"/>
      <c r="X32" s="149"/>
      <c r="Y32" s="149"/>
      <c r="Z32" s="149"/>
      <c r="AA32" s="106">
        <f>COUNTIF($AJ$13:$AJ$42,AL32)</f>
        <v>0</v>
      </c>
      <c r="AB32" s="107">
        <f>COUNTIF($EB$13:$EB$39,AL32)</f>
        <v>0</v>
      </c>
      <c r="AC32" s="108" t="str">
        <f>CONCATENATE(IF(SUMIF($AM$13:$AM$40,AL32,$AN$13:$AN$40)=0,"",TEXT(SUMIF($AM$13:$AM$40,AL32,$AN$13:$AN$40),"0")),IF(AR32=1,"к",""))</f>
        <v/>
      </c>
      <c r="AD32" s="109"/>
      <c r="AF32" s="19" t="str">
        <f t="shared" si="9"/>
        <v/>
      </c>
      <c r="AG32" s="19" t="str">
        <f t="shared" si="10"/>
        <v/>
      </c>
      <c r="AH32" s="19">
        <f>COUNT(AF$13:AF32)</f>
        <v>0</v>
      </c>
      <c r="AI32" s="19">
        <f>COUNT(AG$13:AG32)</f>
        <v>0</v>
      </c>
      <c r="AJ32" s="7" t="str">
        <f>IF(R32&lt;5,CONCATENATE(M32,TEXT(N32,"0")),"")</f>
        <v>0</v>
      </c>
      <c r="AK32" s="7" t="str">
        <f>CONCATENATE("А",IF(ISBLANK(A32),"",TEXT(A32,"0")))</f>
        <v>А</v>
      </c>
      <c r="AL32" s="7" t="str">
        <f t="shared" si="13"/>
        <v>Б</v>
      </c>
      <c r="AM32" s="20" t="str">
        <f t="shared" si="77"/>
        <v>Б0</v>
      </c>
      <c r="AN32" s="7">
        <f>IF(AND(AO32&lt;=7,AO32&gt;0),#REF!,IF(OR(AND(AO32&gt;=8,AO32&lt;=17),AND(AO32&gt;17,AM32="АКШ")),#REF!,0))</f>
        <v>0</v>
      </c>
      <c r="AO32" s="7">
        <f t="shared" si="78"/>
        <v>0</v>
      </c>
      <c r="AP32" s="7">
        <f t="shared" si="14"/>
        <v>0</v>
      </c>
      <c r="AQ32" s="7">
        <f t="shared" si="2"/>
        <v>0</v>
      </c>
      <c r="AR32" s="7">
        <f t="shared" si="3"/>
        <v>0</v>
      </c>
      <c r="AS32" s="7">
        <f t="shared" si="4"/>
        <v>0</v>
      </c>
      <c r="AT32" s="7">
        <f t="shared" si="5"/>
        <v>0</v>
      </c>
      <c r="AU32" s="23">
        <f t="shared" si="79"/>
        <v>0</v>
      </c>
      <c r="AV32" s="7">
        <f t="shared" si="16"/>
        <v>0</v>
      </c>
      <c r="AW32" s="7">
        <f t="shared" si="17"/>
        <v>0</v>
      </c>
      <c r="AY32" s="3" t="b">
        <f>OR(AY13,AY14,AY15,AY16,AY17,AY18,AY19,AY20,AY21,AY22,AY23,AY24,AY25,AY26,AY27,AY28,AY29,AY30,AY31)</f>
        <v>0</v>
      </c>
      <c r="AZ32" s="3" t="b">
        <f t="shared" ref="AZ32:BQ32" si="80">OR(AZ13,AZ14,AZ15,AZ16,AZ17,AZ18,AZ19,AZ20,AZ21,AZ22,AZ23,AZ24,AZ25,AZ26,AZ27,AZ28,AZ29,AZ30,AZ31)</f>
        <v>0</v>
      </c>
      <c r="BA32" s="3" t="b">
        <f t="shared" si="80"/>
        <v>0</v>
      </c>
      <c r="BB32" s="3" t="b">
        <f t="shared" si="80"/>
        <v>0</v>
      </c>
      <c r="BC32" s="3" t="b">
        <f t="shared" si="80"/>
        <v>0</v>
      </c>
      <c r="BD32" s="3" t="b">
        <f t="shared" si="80"/>
        <v>0</v>
      </c>
      <c r="BE32" s="3" t="b">
        <f t="shared" si="80"/>
        <v>0</v>
      </c>
      <c r="BF32" s="3" t="b">
        <f t="shared" si="80"/>
        <v>0</v>
      </c>
      <c r="BG32" s="3" t="b">
        <f t="shared" si="80"/>
        <v>0</v>
      </c>
      <c r="BH32" s="3" t="b">
        <f t="shared" si="80"/>
        <v>0</v>
      </c>
      <c r="BI32" s="3" t="b">
        <f t="shared" si="80"/>
        <v>0</v>
      </c>
      <c r="BJ32" s="3" t="b">
        <f t="shared" si="80"/>
        <v>0</v>
      </c>
      <c r="BK32" s="3" t="b">
        <f t="shared" si="80"/>
        <v>0</v>
      </c>
      <c r="BL32" s="3" t="b">
        <f t="shared" si="80"/>
        <v>0</v>
      </c>
      <c r="BM32" s="3" t="b">
        <f t="shared" si="80"/>
        <v>0</v>
      </c>
      <c r="BN32" s="3" t="b">
        <f t="shared" si="80"/>
        <v>0</v>
      </c>
      <c r="BO32" s="3" t="b">
        <f t="shared" si="80"/>
        <v>0</v>
      </c>
      <c r="BP32" s="3" t="b">
        <f t="shared" si="80"/>
        <v>0</v>
      </c>
      <c r="BQ32" s="3" t="b">
        <f t="shared" si="80"/>
        <v>0</v>
      </c>
      <c r="BR32" s="3" t="b">
        <f t="shared" ref="BR32:CW32" si="81">OR(BR13,BR14,BR15,BR16,BR17,BR18,BR19,BR20,BR21,BR22,BR23,BR24,BR25,BR26,BR27,BR28,BR29,BR30,BR31)</f>
        <v>0</v>
      </c>
      <c r="BS32" s="3" t="b">
        <f t="shared" si="81"/>
        <v>0</v>
      </c>
      <c r="BT32" s="3" t="b">
        <f t="shared" si="81"/>
        <v>0</v>
      </c>
      <c r="BU32" s="3" t="b">
        <f t="shared" si="81"/>
        <v>0</v>
      </c>
      <c r="BV32" s="3" t="b">
        <f t="shared" si="81"/>
        <v>0</v>
      </c>
      <c r="BW32" s="3" t="b">
        <f t="shared" si="81"/>
        <v>0</v>
      </c>
      <c r="BX32" s="3" t="b">
        <f t="shared" si="81"/>
        <v>0</v>
      </c>
      <c r="BY32" s="3" t="b">
        <f t="shared" si="81"/>
        <v>0</v>
      </c>
      <c r="BZ32" s="3" t="b">
        <f t="shared" si="81"/>
        <v>0</v>
      </c>
      <c r="CA32" s="3" t="b">
        <f t="shared" si="81"/>
        <v>0</v>
      </c>
      <c r="CB32" s="3" t="b">
        <f t="shared" si="81"/>
        <v>0</v>
      </c>
      <c r="CC32" s="3" t="b">
        <f t="shared" si="81"/>
        <v>0</v>
      </c>
      <c r="CD32" s="3" t="b">
        <f t="shared" si="81"/>
        <v>0</v>
      </c>
      <c r="CE32" s="3" t="b">
        <f t="shared" si="81"/>
        <v>0</v>
      </c>
      <c r="CF32" s="3" t="b">
        <f t="shared" si="81"/>
        <v>0</v>
      </c>
      <c r="CG32" s="3" t="b">
        <f t="shared" si="81"/>
        <v>0</v>
      </c>
      <c r="CH32" s="3" t="b">
        <f t="shared" si="81"/>
        <v>0</v>
      </c>
      <c r="CI32" s="3" t="b">
        <f t="shared" si="81"/>
        <v>0</v>
      </c>
      <c r="CJ32" s="3" t="b">
        <f t="shared" si="81"/>
        <v>0</v>
      </c>
      <c r="CK32" s="3" t="b">
        <f t="shared" si="81"/>
        <v>0</v>
      </c>
      <c r="CL32" s="3" t="b">
        <f t="shared" si="81"/>
        <v>0</v>
      </c>
      <c r="CM32" s="3" t="b">
        <f t="shared" si="81"/>
        <v>0</v>
      </c>
      <c r="CN32" s="3" t="b">
        <f t="shared" si="81"/>
        <v>0</v>
      </c>
      <c r="CO32" s="3" t="b">
        <f t="shared" si="81"/>
        <v>0</v>
      </c>
      <c r="CP32" s="3" t="b">
        <f t="shared" si="81"/>
        <v>0</v>
      </c>
      <c r="CQ32" s="3" t="b">
        <f t="shared" si="81"/>
        <v>0</v>
      </c>
      <c r="CR32" s="3" t="b">
        <f t="shared" si="81"/>
        <v>0</v>
      </c>
      <c r="CS32" s="3" t="b">
        <f t="shared" si="81"/>
        <v>0</v>
      </c>
      <c r="CT32" s="3" t="b">
        <f t="shared" si="81"/>
        <v>0</v>
      </c>
      <c r="CU32" s="3" t="b">
        <f t="shared" si="81"/>
        <v>1</v>
      </c>
      <c r="CV32" s="3" t="b">
        <f t="shared" si="81"/>
        <v>1</v>
      </c>
      <c r="CW32" s="3" t="b">
        <f t="shared" si="81"/>
        <v>1</v>
      </c>
      <c r="CX32" s="3" t="b">
        <f t="shared" ref="CX32:DV32" si="82">OR(CX13,CX14,CX15,CX16,CX17,CX18,CX19,CX20,CX21,CX22,CX23,CX24,CX25,CX26,CX27,CX28,CX29,CX30,CX31)</f>
        <v>1</v>
      </c>
      <c r="CY32" s="3" t="b">
        <f t="shared" si="82"/>
        <v>1</v>
      </c>
      <c r="CZ32" s="3" t="b">
        <f t="shared" si="82"/>
        <v>1</v>
      </c>
      <c r="DA32" s="3" t="b">
        <f t="shared" si="82"/>
        <v>1</v>
      </c>
      <c r="DB32" s="3" t="b">
        <f t="shared" si="82"/>
        <v>1</v>
      </c>
      <c r="DC32" s="3" t="b">
        <f t="shared" si="82"/>
        <v>1</v>
      </c>
      <c r="DD32" s="3" t="b">
        <f t="shared" si="82"/>
        <v>0</v>
      </c>
      <c r="DE32" s="3" t="b">
        <f t="shared" si="82"/>
        <v>0</v>
      </c>
      <c r="DF32" s="3" t="b">
        <f t="shared" si="82"/>
        <v>0</v>
      </c>
      <c r="DG32" s="3" t="b">
        <f t="shared" si="82"/>
        <v>0</v>
      </c>
      <c r="DH32" s="3" t="b">
        <f t="shared" si="82"/>
        <v>0</v>
      </c>
      <c r="DI32" s="3" t="b">
        <f t="shared" si="82"/>
        <v>0</v>
      </c>
      <c r="DJ32" s="3" t="b">
        <f t="shared" si="82"/>
        <v>0</v>
      </c>
      <c r="DK32" s="3" t="b">
        <f t="shared" si="82"/>
        <v>0</v>
      </c>
      <c r="DL32" s="3" t="b">
        <f t="shared" si="82"/>
        <v>0</v>
      </c>
      <c r="DM32" s="3" t="b">
        <f t="shared" si="82"/>
        <v>0</v>
      </c>
      <c r="DN32" s="3" t="b">
        <f t="shared" si="82"/>
        <v>0</v>
      </c>
      <c r="DO32" s="3" t="b">
        <f t="shared" si="82"/>
        <v>0</v>
      </c>
      <c r="DP32" s="3" t="b">
        <f t="shared" si="82"/>
        <v>0</v>
      </c>
      <c r="DQ32" s="3" t="b">
        <f t="shared" si="82"/>
        <v>0</v>
      </c>
      <c r="DR32" s="3" t="b">
        <f t="shared" si="82"/>
        <v>0</v>
      </c>
      <c r="DS32" s="3" t="b">
        <f t="shared" si="82"/>
        <v>0</v>
      </c>
      <c r="DT32" s="3" t="b">
        <f t="shared" si="82"/>
        <v>1</v>
      </c>
      <c r="DU32" s="3" t="b">
        <f t="shared" si="82"/>
        <v>1</v>
      </c>
      <c r="DV32" s="3" t="b">
        <f t="shared" si="82"/>
        <v>1</v>
      </c>
      <c r="DX32" s="13" t="e">
        <f t="shared" si="22"/>
        <v>#REF!</v>
      </c>
      <c r="DY32" s="13" t="e">
        <f t="shared" si="23"/>
        <v>#REF!</v>
      </c>
      <c r="DZ32" s="13" t="e">
        <f t="shared" si="24"/>
        <v>#REF!</v>
      </c>
      <c r="EB32" s="7" t="str">
        <f t="shared" si="25"/>
        <v>0</v>
      </c>
    </row>
    <row r="33" spans="1:132" ht="24.95" customHeight="1" thickBot="1">
      <c r="A33" s="150" t="s">
        <v>108</v>
      </c>
      <c r="B33" s="147"/>
      <c r="C33" s="147"/>
      <c r="D33" s="147"/>
      <c r="E33" s="147"/>
      <c r="F33" s="147"/>
      <c r="G33" s="151"/>
      <c r="H33" s="98"/>
      <c r="I33" s="98" t="s">
        <v>36</v>
      </c>
      <c r="J33" s="98" t="str">
        <f>IF(SUM(AU13:AU26)&gt;0,SUM(AU13:AU26),"")</f>
        <v/>
      </c>
      <c r="K33" s="58"/>
      <c r="L33" s="17"/>
      <c r="M33" s="101"/>
      <c r="N33" s="102"/>
      <c r="O33" s="102"/>
      <c r="P33" s="93" t="str">
        <f t="shared" ref="P33:P39" si="83">IF(ISBLANK(M33),"",CONCATENATE(TEXT(AH33,"0"),":",TEXT(AI33,"0")))</f>
        <v/>
      </c>
      <c r="Q33" s="103"/>
      <c r="R33" s="104"/>
      <c r="S33" s="17"/>
      <c r="T33" s="150" t="s">
        <v>108</v>
      </c>
      <c r="U33" s="147"/>
      <c r="V33" s="147"/>
      <c r="W33" s="147"/>
      <c r="X33" s="147"/>
      <c r="Y33" s="147"/>
      <c r="Z33" s="151"/>
      <c r="AA33" s="98"/>
      <c r="AB33" s="98" t="s">
        <v>36</v>
      </c>
      <c r="AC33" s="99" t="str">
        <f>IF(SUM(AU27:AU40)&gt;0,SUM(AU27:AU40),"")</f>
        <v/>
      </c>
      <c r="AD33" s="66"/>
      <c r="AF33" s="19" t="str">
        <f t="shared" si="9"/>
        <v/>
      </c>
      <c r="AG33" s="19" t="str">
        <f t="shared" si="10"/>
        <v/>
      </c>
      <c r="AH33" s="19">
        <f>COUNT(AF$13:AF33)</f>
        <v>0</v>
      </c>
      <c r="AI33" s="19">
        <f>COUNT(AG$13:AG33)</f>
        <v>0</v>
      </c>
      <c r="AJ33" s="7" t="str">
        <f>IF(R33&lt;5,CONCATENATE(M33,TEXT(N33,"0")),"")</f>
        <v>0</v>
      </c>
      <c r="AM33" s="20" t="str">
        <f t="shared" si="77"/>
        <v>Б0</v>
      </c>
      <c r="AN33" s="7">
        <f>IF(AND(AO33&lt;=7,AO33&gt;0),#REF!,IF(OR(AND(AO33&gt;=8,AO33&lt;=17),AND(AO33&gt;17,AM33="АКШ")),#REF!,0))</f>
        <v>0</v>
      </c>
      <c r="AO33" s="7">
        <f t="shared" si="78"/>
        <v>0</v>
      </c>
      <c r="AP33" s="7">
        <f t="shared" si="14"/>
        <v>0</v>
      </c>
      <c r="AS33" s="7">
        <f t="shared" si="4"/>
        <v>0</v>
      </c>
      <c r="AT33" s="7">
        <f t="shared" si="5"/>
        <v>0</v>
      </c>
      <c r="AU33" s="23">
        <f t="shared" si="79"/>
        <v>0</v>
      </c>
      <c r="AV33" s="7">
        <f t="shared" si="16"/>
        <v>0</v>
      </c>
      <c r="AW33" s="7">
        <f t="shared" si="17"/>
        <v>0</v>
      </c>
      <c r="BQ33" s="46" t="b">
        <f>OR(AY32,AZ32,BA32,BB32,BC32,BD32,BE32,BF32,BG32,BH32,BI32,BJ32,BK32,BL32,BM32,BN32,BO32,BP32,BQ32)</f>
        <v>0</v>
      </c>
      <c r="CJ33" s="46" t="b">
        <f>OR(BR32,BS32,BT32,BU32,BV32,BW32,BX32,BY32,BZ32,CA32,CB32,CC32,CD32,CE32,CF32,CG32,CH32,CI32,CJ32)</f>
        <v>0</v>
      </c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46" t="b">
        <f>OR(CK32,CL32,CM32,CN32,CO32,CP32,CQ32,CR32,CS32,CT32,CU32,CV32,CW32,CX32,CY32,CZ32,DA32,DB32,DC32)</f>
        <v>1</v>
      </c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46" t="b">
        <f>OR(DD32,DE32,DF32,DG32,DH32,DI32,DJ32,DK32,DL32,DM32,DN32,DO32,DP32,DQ32,DR32,DS32,DT32,DU32,DV32)</f>
        <v>1</v>
      </c>
      <c r="DX33" s="13" t="e">
        <f t="shared" si="22"/>
        <v>#REF!</v>
      </c>
      <c r="DY33" s="13" t="e">
        <f t="shared" si="23"/>
        <v>#REF!</v>
      </c>
      <c r="DZ33" s="13" t="e">
        <f t="shared" si="24"/>
        <v>#REF!</v>
      </c>
      <c r="EB33" s="7" t="str">
        <f t="shared" si="25"/>
        <v>0</v>
      </c>
    </row>
    <row r="34" spans="1:132" ht="22.5" customHeight="1" thickBot="1">
      <c r="A34" s="271" t="s">
        <v>0</v>
      </c>
      <c r="B34" s="59" t="s">
        <v>9</v>
      </c>
      <c r="C34" s="177" t="s">
        <v>10</v>
      </c>
      <c r="D34" s="177"/>
      <c r="E34" s="177" t="s">
        <v>11</v>
      </c>
      <c r="F34" s="178"/>
      <c r="G34" s="59" t="s">
        <v>9</v>
      </c>
      <c r="H34" s="177" t="s">
        <v>10</v>
      </c>
      <c r="I34" s="177"/>
      <c r="J34" s="177" t="s">
        <v>11</v>
      </c>
      <c r="K34" s="229"/>
      <c r="L34" s="24"/>
      <c r="M34" s="91"/>
      <c r="N34" s="95"/>
      <c r="O34" s="95"/>
      <c r="P34" s="93" t="str">
        <f t="shared" si="83"/>
        <v/>
      </c>
      <c r="Q34" s="37"/>
      <c r="R34" s="96"/>
      <c r="T34" s="59" t="s">
        <v>9</v>
      </c>
      <c r="U34" s="163" t="s">
        <v>10</v>
      </c>
      <c r="V34" s="179"/>
      <c r="W34" s="163" t="s">
        <v>11</v>
      </c>
      <c r="X34" s="164"/>
      <c r="Y34" s="59" t="s">
        <v>9</v>
      </c>
      <c r="Z34" s="163" t="s">
        <v>10</v>
      </c>
      <c r="AA34" s="179"/>
      <c r="AB34" s="163" t="s">
        <v>11</v>
      </c>
      <c r="AC34" s="164"/>
      <c r="AD34" s="247" t="s">
        <v>1</v>
      </c>
      <c r="AF34" s="19" t="str">
        <f t="shared" si="9"/>
        <v/>
      </c>
      <c r="AG34" s="19" t="str">
        <f t="shared" si="10"/>
        <v/>
      </c>
      <c r="AH34" s="19">
        <f>COUNT(AF$13:AF34)</f>
        <v>0</v>
      </c>
      <c r="AI34" s="19">
        <f>COUNT(AG$13:AG34)</f>
        <v>0</v>
      </c>
      <c r="AJ34" s="7" t="str">
        <f>IF(R34&lt;5,CONCATENATE(M34,TEXT(N34,"0")),"")</f>
        <v>0</v>
      </c>
      <c r="AM34" s="25" t="str">
        <f t="shared" ref="AM34:AM40" si="84">CONCATENATE("Б",TEXT(Y35,"0"))</f>
        <v>Б0</v>
      </c>
      <c r="AN34" s="7">
        <f>IF(AND(AO34&lt;=7,AO34&gt;0),#REF!,IF(OR(AND(AO34&gt;=8,AO34&lt;=17),AND(AO34&gt;17,AM34="АКШ")),#REF!,0))</f>
        <v>0</v>
      </c>
      <c r="AO34" s="7">
        <f t="shared" ref="AO34:AO40" si="85">AB35</f>
        <v>0</v>
      </c>
      <c r="AP34" s="7">
        <f t="shared" si="14"/>
        <v>0</v>
      </c>
      <c r="AS34" s="7">
        <f t="shared" si="4"/>
        <v>0</v>
      </c>
      <c r="AT34" s="7">
        <f t="shared" si="5"/>
        <v>0</v>
      </c>
      <c r="AU34" s="23">
        <f t="shared" si="79"/>
        <v>0</v>
      </c>
      <c r="AV34" s="7">
        <f t="shared" si="16"/>
        <v>0</v>
      </c>
      <c r="AW34" s="7">
        <f t="shared" si="17"/>
        <v>0</v>
      </c>
      <c r="DX34" s="13" t="e">
        <f t="shared" si="22"/>
        <v>#REF!</v>
      </c>
      <c r="DY34" s="13" t="e">
        <f t="shared" si="23"/>
        <v>#REF!</v>
      </c>
      <c r="DZ34" s="13" t="e">
        <f t="shared" si="24"/>
        <v>#REF!</v>
      </c>
      <c r="EB34" s="7" t="str">
        <f t="shared" si="25"/>
        <v>0</v>
      </c>
    </row>
    <row r="35" spans="1:132" ht="20.100000000000001" customHeight="1">
      <c r="A35" s="272"/>
      <c r="B35" s="38">
        <v>5</v>
      </c>
      <c r="C35" s="223">
        <v>7</v>
      </c>
      <c r="D35" s="223"/>
      <c r="E35" s="227">
        <v>9</v>
      </c>
      <c r="F35" s="165"/>
      <c r="G35" s="38"/>
      <c r="H35" s="223"/>
      <c r="I35" s="223"/>
      <c r="J35" s="227"/>
      <c r="K35" s="228"/>
      <c r="L35" s="17"/>
      <c r="M35" s="91"/>
      <c r="N35" s="95"/>
      <c r="O35" s="95"/>
      <c r="P35" s="93"/>
      <c r="Q35" s="37"/>
      <c r="R35" s="96"/>
      <c r="T35" s="38"/>
      <c r="U35" s="175"/>
      <c r="V35" s="176"/>
      <c r="W35" s="165"/>
      <c r="X35" s="166"/>
      <c r="Y35" s="38"/>
      <c r="Z35" s="175"/>
      <c r="AA35" s="176"/>
      <c r="AB35" s="165"/>
      <c r="AC35" s="166"/>
      <c r="AD35" s="248"/>
      <c r="AF35" s="19" t="str">
        <f t="shared" si="9"/>
        <v/>
      </c>
      <c r="AG35" s="19" t="str">
        <f t="shared" si="10"/>
        <v/>
      </c>
      <c r="AH35" s="19">
        <f>COUNT(AF$13:AF35)</f>
        <v>0</v>
      </c>
      <c r="AI35" s="19">
        <f>COUNT(AG$13:AG35)</f>
        <v>0</v>
      </c>
      <c r="AJ35" s="7" t="str">
        <f t="shared" si="11"/>
        <v>0</v>
      </c>
      <c r="AM35" s="25" t="str">
        <f t="shared" si="84"/>
        <v>Б0</v>
      </c>
      <c r="AN35" s="7">
        <f>IF(AND(AO35&lt;=7,AO35&gt;0),#REF!,IF(OR(AND(AO35&gt;=8,AO35&lt;=17),AND(AO35&gt;17,AM35="АКШ")),#REF!,0))</f>
        <v>0</v>
      </c>
      <c r="AO35" s="7">
        <f t="shared" si="85"/>
        <v>0</v>
      </c>
      <c r="AP35" s="7">
        <f t="shared" si="14"/>
        <v>0</v>
      </c>
      <c r="AS35" s="7">
        <f t="shared" si="4"/>
        <v>0</v>
      </c>
      <c r="AT35" s="7">
        <f t="shared" si="5"/>
        <v>0</v>
      </c>
      <c r="AU35" s="23">
        <f t="shared" si="79"/>
        <v>0</v>
      </c>
      <c r="AV35" s="7">
        <f t="shared" si="16"/>
        <v>0</v>
      </c>
      <c r="AW35" s="7">
        <f t="shared" si="17"/>
        <v>0</v>
      </c>
      <c r="DC35" s="7" t="str">
        <f>TRIM(B32)</f>
        <v/>
      </c>
      <c r="DX35" s="13" t="e">
        <f t="shared" si="22"/>
        <v>#REF!</v>
      </c>
      <c r="DY35" s="13" t="e">
        <f t="shared" si="23"/>
        <v>#REF!</v>
      </c>
      <c r="DZ35" s="13" t="e">
        <f t="shared" si="24"/>
        <v>#REF!</v>
      </c>
      <c r="EB35" s="7" t="str">
        <f t="shared" si="25"/>
        <v>0</v>
      </c>
    </row>
    <row r="36" spans="1:132" ht="20.100000000000001" customHeight="1">
      <c r="A36" s="272"/>
      <c r="B36" s="39">
        <v>5</v>
      </c>
      <c r="C36" s="224">
        <v>35</v>
      </c>
      <c r="D36" s="224"/>
      <c r="E36" s="230">
        <v>16</v>
      </c>
      <c r="F36" s="167"/>
      <c r="G36" s="39"/>
      <c r="H36" s="224"/>
      <c r="I36" s="224"/>
      <c r="J36" s="230"/>
      <c r="K36" s="231"/>
      <c r="L36" s="17"/>
      <c r="M36" s="91"/>
      <c r="N36" s="95"/>
      <c r="O36" s="95"/>
      <c r="P36" s="93" t="str">
        <f t="shared" si="83"/>
        <v/>
      </c>
      <c r="Q36" s="37"/>
      <c r="R36" s="96"/>
      <c r="T36" s="39"/>
      <c r="U36" s="225"/>
      <c r="V36" s="226"/>
      <c r="W36" s="167"/>
      <c r="X36" s="168"/>
      <c r="Y36" s="39"/>
      <c r="Z36" s="225"/>
      <c r="AA36" s="226"/>
      <c r="AB36" s="167"/>
      <c r="AC36" s="168"/>
      <c r="AD36" s="248"/>
      <c r="AF36" s="19" t="str">
        <f t="shared" si="9"/>
        <v/>
      </c>
      <c r="AG36" s="19" t="str">
        <f t="shared" si="10"/>
        <v/>
      </c>
      <c r="AH36" s="19">
        <f>COUNT(AF$13:AF36)</f>
        <v>0</v>
      </c>
      <c r="AI36" s="19">
        <f>COUNT(AG$13:AG36)</f>
        <v>0</v>
      </c>
      <c r="AJ36" s="7" t="str">
        <f t="shared" si="11"/>
        <v>0</v>
      </c>
      <c r="AM36" s="25" t="str">
        <f t="shared" si="84"/>
        <v>Б0</v>
      </c>
      <c r="AN36" s="7">
        <f>IF(AND(AO36&lt;=7,AO36&gt;0),#REF!,IF(OR(AND(AO36&gt;=8,AO36&lt;=17),AND(AO36&gt;17,AM36="АКШ")),#REF!,0))</f>
        <v>0</v>
      </c>
      <c r="AO36" s="7">
        <f t="shared" si="85"/>
        <v>0</v>
      </c>
      <c r="AP36" s="7">
        <f t="shared" si="14"/>
        <v>0</v>
      </c>
      <c r="AS36" s="7">
        <f t="shared" si="4"/>
        <v>0</v>
      </c>
      <c r="AT36" s="7">
        <f t="shared" si="5"/>
        <v>0</v>
      </c>
      <c r="AU36" s="23">
        <f t="shared" si="79"/>
        <v>0</v>
      </c>
      <c r="AV36" s="7">
        <f t="shared" si="16"/>
        <v>0</v>
      </c>
      <c r="AW36" s="7">
        <f t="shared" si="17"/>
        <v>0</v>
      </c>
      <c r="DC36" s="7" t="b">
        <f>ISBLANK(DC35)</f>
        <v>0</v>
      </c>
      <c r="DX36" s="13" t="e">
        <f t="shared" si="22"/>
        <v>#REF!</v>
      </c>
      <c r="DY36" s="13" t="e">
        <f t="shared" si="23"/>
        <v>#REF!</v>
      </c>
      <c r="DZ36" s="13" t="e">
        <f t="shared" si="24"/>
        <v>#REF!</v>
      </c>
      <c r="EB36" s="7" t="str">
        <f t="shared" si="25"/>
        <v>0</v>
      </c>
    </row>
    <row r="37" spans="1:132" ht="20.100000000000001" customHeight="1">
      <c r="A37" s="272"/>
      <c r="B37" s="39"/>
      <c r="C37" s="224"/>
      <c r="D37" s="224"/>
      <c r="E37" s="230"/>
      <c r="F37" s="167"/>
      <c r="G37" s="39"/>
      <c r="H37" s="224"/>
      <c r="I37" s="224"/>
      <c r="J37" s="230"/>
      <c r="K37" s="231"/>
      <c r="L37" s="17"/>
      <c r="M37" s="91"/>
      <c r="N37" s="92"/>
      <c r="O37" s="92"/>
      <c r="P37" s="93" t="str">
        <f t="shared" si="83"/>
        <v/>
      </c>
      <c r="Q37" s="36"/>
      <c r="R37" s="94"/>
      <c r="S37" s="26"/>
      <c r="T37" s="39"/>
      <c r="U37" s="225"/>
      <c r="V37" s="226"/>
      <c r="W37" s="167"/>
      <c r="X37" s="168"/>
      <c r="Y37" s="39"/>
      <c r="Z37" s="225"/>
      <c r="AA37" s="226"/>
      <c r="AB37" s="167"/>
      <c r="AC37" s="168"/>
      <c r="AD37" s="248"/>
      <c r="AF37" s="19" t="str">
        <f t="shared" si="9"/>
        <v/>
      </c>
      <c r="AG37" s="19" t="str">
        <f t="shared" si="10"/>
        <v/>
      </c>
      <c r="AH37" s="19">
        <f>COUNT(AF$13:AF37)</f>
        <v>0</v>
      </c>
      <c r="AI37" s="19">
        <f>COUNT(AG$13:AG37)</f>
        <v>0</v>
      </c>
      <c r="AJ37" s="7" t="str">
        <f t="shared" si="11"/>
        <v>0</v>
      </c>
      <c r="AM37" s="25" t="str">
        <f t="shared" si="84"/>
        <v>Б0</v>
      </c>
      <c r="AN37" s="7">
        <f>IF(AND(AO37&lt;=7,AO37&gt;0),#REF!,IF(OR(AND(AO37&gt;=8,AO37&lt;=17),AND(AO37&gt;17,AM37="АКШ")),#REF!,0))</f>
        <v>0</v>
      </c>
      <c r="AO37" s="7">
        <f t="shared" si="85"/>
        <v>0</v>
      </c>
      <c r="AP37" s="7">
        <f t="shared" si="14"/>
        <v>0</v>
      </c>
      <c r="AS37" s="7">
        <f t="shared" si="4"/>
        <v>0</v>
      </c>
      <c r="AT37" s="7">
        <f t="shared" si="5"/>
        <v>0</v>
      </c>
      <c r="AU37" s="23">
        <f t="shared" si="79"/>
        <v>0</v>
      </c>
      <c r="AV37" s="7">
        <f t="shared" si="16"/>
        <v>0</v>
      </c>
      <c r="AW37" s="7">
        <f t="shared" si="17"/>
        <v>0</v>
      </c>
      <c r="DC37" s="7" t="str">
        <f>B32</f>
        <v/>
      </c>
      <c r="DX37" s="13" t="e">
        <f t="shared" si="22"/>
        <v>#REF!</v>
      </c>
      <c r="DY37" s="13" t="e">
        <f t="shared" si="23"/>
        <v>#REF!</v>
      </c>
      <c r="DZ37" s="13" t="e">
        <f t="shared" si="24"/>
        <v>#REF!</v>
      </c>
      <c r="EB37" s="7" t="str">
        <f t="shared" si="25"/>
        <v>0</v>
      </c>
    </row>
    <row r="38" spans="1:132" ht="20.100000000000001" customHeight="1">
      <c r="A38" s="272"/>
      <c r="B38" s="39"/>
      <c r="C38" s="224"/>
      <c r="D38" s="224"/>
      <c r="E38" s="230"/>
      <c r="F38" s="167"/>
      <c r="G38" s="39"/>
      <c r="H38" s="224"/>
      <c r="I38" s="224"/>
      <c r="J38" s="230"/>
      <c r="K38" s="231"/>
      <c r="L38" s="17"/>
      <c r="M38" s="91"/>
      <c r="N38" s="95"/>
      <c r="O38" s="95"/>
      <c r="P38" s="93" t="str">
        <f t="shared" si="83"/>
        <v/>
      </c>
      <c r="Q38" s="37"/>
      <c r="R38" s="96"/>
      <c r="S38" s="27"/>
      <c r="T38" s="39"/>
      <c r="U38" s="225"/>
      <c r="V38" s="226"/>
      <c r="W38" s="167"/>
      <c r="X38" s="168"/>
      <c r="Y38" s="39"/>
      <c r="Z38" s="225"/>
      <c r="AA38" s="226"/>
      <c r="AB38" s="167"/>
      <c r="AC38" s="168"/>
      <c r="AD38" s="248"/>
      <c r="AF38" s="19" t="str">
        <f t="shared" si="9"/>
        <v/>
      </c>
      <c r="AG38" s="19" t="str">
        <f t="shared" si="10"/>
        <v/>
      </c>
      <c r="AH38" s="19">
        <f>COUNT(AF$13:AF38)</f>
        <v>0</v>
      </c>
      <c r="AI38" s="19">
        <f>COUNT(AG$13:AG38)</f>
        <v>0</v>
      </c>
      <c r="AJ38" s="7" t="str">
        <f>IF(R38&lt;5,CONCATENATE(M38,TEXT(N38,"0")),"")</f>
        <v>0</v>
      </c>
      <c r="AM38" s="25" t="str">
        <f t="shared" si="84"/>
        <v>Б0</v>
      </c>
      <c r="AN38" s="7">
        <f>IF(AND(AO38&lt;=7,AO38&gt;0),#REF!,IF(OR(AND(AO38&gt;=8,AO38&lt;=17),AND(AO38&gt;17,AM38="АКШ")),#REF!,0))</f>
        <v>0</v>
      </c>
      <c r="AO38" s="7">
        <f t="shared" si="85"/>
        <v>0</v>
      </c>
      <c r="AP38" s="7">
        <f t="shared" si="14"/>
        <v>0</v>
      </c>
      <c r="AS38" s="7">
        <f t="shared" si="4"/>
        <v>0</v>
      </c>
      <c r="AT38" s="7">
        <f t="shared" si="5"/>
        <v>0</v>
      </c>
      <c r="AU38" s="23">
        <f t="shared" si="79"/>
        <v>0</v>
      </c>
      <c r="AV38" s="7">
        <f t="shared" si="16"/>
        <v>0</v>
      </c>
      <c r="AW38" s="7">
        <f t="shared" si="17"/>
        <v>0</v>
      </c>
      <c r="DC38" s="7" t="b">
        <f>ISBLANK(DC37)</f>
        <v>0</v>
      </c>
      <c r="DX38" s="13" t="e">
        <f t="shared" si="22"/>
        <v>#REF!</v>
      </c>
      <c r="DY38" s="13" t="e">
        <f t="shared" si="23"/>
        <v>#REF!</v>
      </c>
      <c r="DZ38" s="13" t="e">
        <f t="shared" si="24"/>
        <v>#REF!</v>
      </c>
      <c r="EB38" s="7" t="str">
        <f t="shared" si="25"/>
        <v>0</v>
      </c>
    </row>
    <row r="39" spans="1:132" ht="20.100000000000001" customHeight="1">
      <c r="A39" s="272"/>
      <c r="B39" s="39"/>
      <c r="C39" s="224"/>
      <c r="D39" s="224"/>
      <c r="E39" s="230"/>
      <c r="F39" s="167"/>
      <c r="G39" s="39"/>
      <c r="H39" s="224"/>
      <c r="I39" s="224"/>
      <c r="J39" s="230"/>
      <c r="K39" s="231"/>
      <c r="L39" s="17"/>
      <c r="M39" s="91"/>
      <c r="N39" s="95"/>
      <c r="O39" s="95"/>
      <c r="P39" s="97" t="str">
        <f t="shared" si="83"/>
        <v/>
      </c>
      <c r="Q39" s="37"/>
      <c r="R39" s="96"/>
      <c r="S39" s="27"/>
      <c r="T39" s="39"/>
      <c r="U39" s="225"/>
      <c r="V39" s="226"/>
      <c r="W39" s="167"/>
      <c r="X39" s="168"/>
      <c r="Y39" s="39"/>
      <c r="Z39" s="225"/>
      <c r="AA39" s="226"/>
      <c r="AB39" s="167"/>
      <c r="AC39" s="168"/>
      <c r="AD39" s="248"/>
      <c r="AF39" s="19" t="str">
        <f t="shared" si="9"/>
        <v/>
      </c>
      <c r="AG39" s="19" t="str">
        <f t="shared" si="10"/>
        <v/>
      </c>
      <c r="AH39" s="19">
        <f>COUNT(AF$13:AF39)</f>
        <v>0</v>
      </c>
      <c r="AI39" s="19">
        <f>COUNT(AG$13:AG39)</f>
        <v>0</v>
      </c>
      <c r="AJ39" s="7" t="str">
        <f t="shared" si="11"/>
        <v>0</v>
      </c>
      <c r="AM39" s="25" t="str">
        <f t="shared" si="84"/>
        <v>Б0</v>
      </c>
      <c r="AN39" s="7">
        <f>IF(AND(AO39&lt;=7,AO39&gt;0),#REF!,IF(OR(AND(AO39&gt;=8,AO39&lt;=17),AND(AO39&gt;17,AM39="АКШ")),#REF!,0))</f>
        <v>0</v>
      </c>
      <c r="AO39" s="7">
        <f t="shared" si="85"/>
        <v>0</v>
      </c>
      <c r="AP39" s="7">
        <f t="shared" si="14"/>
        <v>0</v>
      </c>
      <c r="AS39" s="7">
        <f t="shared" si="4"/>
        <v>0</v>
      </c>
      <c r="AT39" s="7">
        <f t="shared" si="5"/>
        <v>0</v>
      </c>
      <c r="AU39" s="23">
        <f t="shared" si="79"/>
        <v>0</v>
      </c>
      <c r="AV39" s="7">
        <f t="shared" si="16"/>
        <v>0</v>
      </c>
      <c r="AW39" s="7">
        <f t="shared" si="17"/>
        <v>0</v>
      </c>
      <c r="DX39" s="13" t="e">
        <f t="shared" si="22"/>
        <v>#REF!</v>
      </c>
      <c r="DY39" s="13" t="e">
        <f t="shared" si="23"/>
        <v>#REF!</v>
      </c>
      <c r="DZ39" s="13" t="e">
        <f t="shared" si="24"/>
        <v>#REF!</v>
      </c>
      <c r="EB39" s="7" t="str">
        <f t="shared" si="25"/>
        <v>0</v>
      </c>
    </row>
    <row r="40" spans="1:132" ht="20.100000000000001" customHeight="1">
      <c r="A40" s="272"/>
      <c r="B40" s="39"/>
      <c r="C40" s="224"/>
      <c r="D40" s="224"/>
      <c r="E40" s="230"/>
      <c r="F40" s="167"/>
      <c r="G40" s="39"/>
      <c r="H40" s="224"/>
      <c r="I40" s="224"/>
      <c r="J40" s="230"/>
      <c r="K40" s="231"/>
      <c r="L40" s="17"/>
      <c r="M40" s="276" t="s">
        <v>2</v>
      </c>
      <c r="N40" s="277"/>
      <c r="O40" s="277"/>
      <c r="P40" s="277"/>
      <c r="Q40" s="277"/>
      <c r="R40" s="278"/>
      <c r="S40" s="11"/>
      <c r="T40" s="39"/>
      <c r="U40" s="225"/>
      <c r="V40" s="226"/>
      <c r="W40" s="167"/>
      <c r="X40" s="168"/>
      <c r="Y40" s="39"/>
      <c r="Z40" s="225"/>
      <c r="AA40" s="226"/>
      <c r="AB40" s="167"/>
      <c r="AC40" s="168"/>
      <c r="AD40" s="248"/>
      <c r="AF40" s="19"/>
      <c r="AG40" s="19"/>
      <c r="AH40" s="19"/>
      <c r="AI40" s="19"/>
      <c r="AM40" s="25" t="str">
        <f t="shared" si="84"/>
        <v>Б0</v>
      </c>
      <c r="AN40" s="7">
        <f>IF(AND(AO40&lt;=7,AO40&gt;0),#REF!,IF(OR(AND(AO40&gt;=8,AO40&lt;=17),AND(AO40&gt;17,AM40="АКШ")),#REF!,0))</f>
        <v>0</v>
      </c>
      <c r="AO40" s="7">
        <f t="shared" si="85"/>
        <v>0</v>
      </c>
      <c r="AP40" s="7">
        <f t="shared" si="14"/>
        <v>0</v>
      </c>
      <c r="AS40" s="7">
        <f t="shared" si="4"/>
        <v>0</v>
      </c>
      <c r="AT40" s="7">
        <f t="shared" si="5"/>
        <v>0</v>
      </c>
      <c r="AU40" s="23">
        <f t="shared" si="79"/>
        <v>0</v>
      </c>
      <c r="AV40" s="7" t="e">
        <f>SUM(AV13:AV39)</f>
        <v>#REF!</v>
      </c>
      <c r="AW40" s="7" t="e">
        <f>SUM(AW13:AW39)</f>
        <v>#REF!</v>
      </c>
    </row>
    <row r="41" spans="1:132" ht="20.100000000000001" customHeight="1" thickBot="1">
      <c r="A41" s="272"/>
      <c r="B41" s="40"/>
      <c r="C41" s="269"/>
      <c r="D41" s="269"/>
      <c r="E41" s="264"/>
      <c r="F41" s="250"/>
      <c r="G41" s="40"/>
      <c r="H41" s="269"/>
      <c r="I41" s="269"/>
      <c r="J41" s="264"/>
      <c r="K41" s="270"/>
      <c r="L41" s="17"/>
      <c r="M41" s="239" t="s">
        <v>3</v>
      </c>
      <c r="N41" s="232" t="s">
        <v>4</v>
      </c>
      <c r="O41" s="232" t="s">
        <v>5</v>
      </c>
      <c r="P41" s="258" t="s">
        <v>149</v>
      </c>
      <c r="Q41" s="258" t="s">
        <v>81</v>
      </c>
      <c r="R41" s="255" t="s">
        <v>6</v>
      </c>
      <c r="S41" s="28"/>
      <c r="T41" s="40"/>
      <c r="U41" s="245"/>
      <c r="V41" s="246"/>
      <c r="W41" s="250"/>
      <c r="X41" s="251"/>
      <c r="Y41" s="40"/>
      <c r="Z41" s="245"/>
      <c r="AA41" s="246"/>
      <c r="AB41" s="250"/>
      <c r="AC41" s="251"/>
      <c r="AD41" s="248"/>
      <c r="AF41" s="19"/>
      <c r="AG41" s="19"/>
      <c r="AH41" s="19"/>
      <c r="AI41" s="19"/>
      <c r="AM41" s="20"/>
      <c r="AQ41" s="29">
        <f>SUM(AQ13:AQ32)</f>
        <v>0</v>
      </c>
      <c r="AR41" s="29">
        <f>SUM(AR13:AR32)</f>
        <v>0</v>
      </c>
      <c r="AS41" s="29" t="e">
        <f>SUM(AS13:AS40)</f>
        <v>#REF!</v>
      </c>
      <c r="AT41" s="29">
        <f>SUM(AT13:AT40)</f>
        <v>0</v>
      </c>
      <c r="AU41" s="29"/>
    </row>
    <row r="42" spans="1:132" ht="29.25" customHeight="1" thickBot="1">
      <c r="A42" s="273"/>
      <c r="B42" s="158" t="s">
        <v>34</v>
      </c>
      <c r="C42" s="159"/>
      <c r="D42" s="159"/>
      <c r="E42" s="159"/>
      <c r="F42" s="159"/>
      <c r="G42" s="159"/>
      <c r="H42" s="159"/>
      <c r="I42" s="159"/>
      <c r="J42" s="274">
        <v>8</v>
      </c>
      <c r="K42" s="275"/>
      <c r="L42" s="17"/>
      <c r="M42" s="240"/>
      <c r="N42" s="233"/>
      <c r="O42" s="233"/>
      <c r="P42" s="259"/>
      <c r="Q42" s="259"/>
      <c r="R42" s="256"/>
      <c r="S42" s="28"/>
      <c r="T42" s="237" t="s">
        <v>35</v>
      </c>
      <c r="U42" s="238"/>
      <c r="V42" s="238"/>
      <c r="W42" s="238"/>
      <c r="X42" s="238"/>
      <c r="Y42" s="238"/>
      <c r="Z42" s="238"/>
      <c r="AA42" s="238"/>
      <c r="AB42" s="235"/>
      <c r="AC42" s="236"/>
      <c r="AD42" s="249"/>
      <c r="AF42" s="19"/>
      <c r="AG42" s="19"/>
      <c r="AH42" s="19"/>
      <c r="AI42" s="19"/>
      <c r="AM42" s="20"/>
      <c r="AS42" s="7" t="e">
        <f>SUM(AU13:AU26)+AS41</f>
        <v>#REF!</v>
      </c>
      <c r="AT42" s="7">
        <f>SUM(AU27:AU40)+AT41</f>
        <v>0</v>
      </c>
    </row>
    <row r="43" spans="1:132" ht="19.5" customHeight="1">
      <c r="A43" s="242" t="s">
        <v>77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4"/>
      <c r="L43" s="11"/>
      <c r="M43" s="241"/>
      <c r="N43" s="234"/>
      <c r="O43" s="234"/>
      <c r="P43" s="260"/>
      <c r="Q43" s="260"/>
      <c r="R43" s="257"/>
      <c r="S43" s="28"/>
      <c r="T43" s="242" t="s">
        <v>77</v>
      </c>
      <c r="U43" s="243"/>
      <c r="V43" s="243"/>
      <c r="W43" s="243"/>
      <c r="X43" s="243"/>
      <c r="Y43" s="243"/>
      <c r="Z43" s="243"/>
      <c r="AA43" s="243"/>
      <c r="AB43" s="243"/>
      <c r="AC43" s="243"/>
      <c r="AD43" s="244"/>
      <c r="AF43" s="19" t="str">
        <f>IF(Q40&lt;=45,IF(OR(AND(M40="А",R40&lt;=4),AND(M40="Б",R40=5)),1,""),IF(Q40&lt;=90,IF(OR(AND(M40="А",R40&lt;=4),AND(M40="Б",R40=5)),2,""),""))</f>
        <v/>
      </c>
      <c r="AG43" s="19" t="str">
        <f>IF(Q40&lt;=45,IF(OR(AND(M40="Б",R40&lt;=4),AND(M40="А",R40=5)),1,""),IF(Q40&lt;=90,IF(OR(AND(M40="Б",R40&lt;=4),AND(M40="А",R40=5)),2,""),""))</f>
        <v/>
      </c>
      <c r="AH43" s="19"/>
      <c r="AI43" s="19"/>
      <c r="AM43" s="20"/>
      <c r="AV43" s="29"/>
      <c r="AW43" s="29"/>
    </row>
    <row r="44" spans="1:132" ht="24.95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6"/>
      <c r="L44" s="30"/>
      <c r="M44" s="62" t="s">
        <v>7</v>
      </c>
      <c r="N44" s="63">
        <v>3</v>
      </c>
      <c r="O44" s="63">
        <v>3</v>
      </c>
      <c r="P44" s="63">
        <v>6</v>
      </c>
      <c r="Q44" s="43"/>
      <c r="R44" s="60">
        <v>6</v>
      </c>
      <c r="S44" s="17"/>
      <c r="T44" s="134" t="s">
        <v>197</v>
      </c>
      <c r="U44" s="135"/>
      <c r="V44" s="135"/>
      <c r="W44" s="135"/>
      <c r="X44" s="135"/>
      <c r="Y44" s="135"/>
      <c r="Z44" s="135"/>
      <c r="AA44" s="135"/>
      <c r="AB44" s="135"/>
      <c r="AC44" s="135"/>
      <c r="AD44" s="136"/>
      <c r="AF44" s="19" t="str">
        <f>IF(Q41&lt;=45,IF(OR(AND(M41="А",R41&lt;=4),AND(M41="Б",R41=5)),1,""),IF(Q41&lt;=90,IF(OR(AND(M41="А",R41&lt;=4),AND(M41="Б",R41=5)),2,""),""))</f>
        <v/>
      </c>
      <c r="AG44" s="19" t="str">
        <f>IF(Q41&lt;=45,IF(OR(AND(M41="Б",R41&lt;=4),AND(M41="А",R41=5)),1,""),IF(Q41&lt;=90,IF(OR(AND(M41="Б",R41&lt;=4),AND(M41="А",R41=5)),2,""),""))</f>
        <v/>
      </c>
      <c r="AH44" s="19"/>
      <c r="AI44" s="19"/>
      <c r="AJ44" s="7" t="str">
        <f>IF(R41&lt;5,CONCATENATE(M41,TEXT(N41,"0")),"")</f>
        <v/>
      </c>
      <c r="AM44" s="20"/>
    </row>
    <row r="45" spans="1:132" ht="24.95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9"/>
      <c r="L45" s="30"/>
      <c r="M45" s="64" t="s">
        <v>8</v>
      </c>
      <c r="N45" s="65">
        <v>4</v>
      </c>
      <c r="O45" s="65">
        <v>1</v>
      </c>
      <c r="P45" s="65">
        <v>5</v>
      </c>
      <c r="Q45" s="44"/>
      <c r="R45" s="61">
        <v>5</v>
      </c>
      <c r="S45" s="17"/>
      <c r="T45" s="137"/>
      <c r="U45" s="138"/>
      <c r="V45" s="138"/>
      <c r="W45" s="138"/>
      <c r="X45" s="138"/>
      <c r="Y45" s="138"/>
      <c r="Z45" s="138"/>
      <c r="AA45" s="138"/>
      <c r="AB45" s="138"/>
      <c r="AC45" s="138"/>
      <c r="AD45" s="139"/>
      <c r="AF45" s="19" t="str">
        <f>IF(Q42&lt;=45,IF(OR(AND(M42="А",R42&lt;=4),AND(M42="Б",R42=5)),1,""),IF(Q42&lt;=90,IF(OR(AND(M42="А",R42&lt;=4),AND(M42="Б",R42=5)),2,""),""))</f>
        <v/>
      </c>
      <c r="AG45" s="19" t="str">
        <f>IF(Q42&lt;=45,IF(OR(AND(M42="Б",R42&lt;=4),AND(M42="А",R42=5)),1,""),IF(Q42&lt;=90,IF(OR(AND(M42="Б",R42&lt;=4),AND(M42="А",R42=5)),2,""),""))</f>
        <v/>
      </c>
      <c r="AH45" s="19"/>
      <c r="AI45" s="19"/>
      <c r="AM45" s="20"/>
    </row>
    <row r="46" spans="1:132" ht="12" customHeight="1">
      <c r="A46" s="261" t="s">
        <v>109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3"/>
      <c r="L46" s="49"/>
      <c r="M46" s="242" t="s">
        <v>103</v>
      </c>
      <c r="N46" s="243"/>
      <c r="O46" s="243"/>
      <c r="P46" s="243"/>
      <c r="Q46" s="243"/>
      <c r="R46" s="244"/>
      <c r="S46" s="50"/>
      <c r="T46" s="261" t="s">
        <v>110</v>
      </c>
      <c r="U46" s="262"/>
      <c r="V46" s="262"/>
      <c r="W46" s="262"/>
      <c r="X46" s="262"/>
      <c r="Y46" s="262"/>
      <c r="Z46" s="262"/>
      <c r="AA46" s="262"/>
      <c r="AB46" s="262"/>
      <c r="AC46" s="262"/>
      <c r="AD46" s="263"/>
      <c r="AF46" s="19" t="str">
        <f>IF(Q43&lt;=45,IF(OR(AND(M43="А",R43&lt;=4),AND(M43="Б",R43=5)),1,""),IF(Q43&lt;=90,IF(OR(AND(M43="А",R43&lt;=4),AND(M43="Б",R43=5)),2,""),""))</f>
        <v/>
      </c>
      <c r="AG46" s="19" t="str">
        <f>IF(Q43&lt;=45,IF(OR(AND(M43="Б",R43&lt;=4),AND(M43="А",R43=5)),1,""),IF(Q43&lt;=90,IF(OR(AND(M43="Б",R43&lt;=4),AND(M43="А",R43=5)),2,""),""))</f>
        <v/>
      </c>
      <c r="AH46" s="19"/>
      <c r="AI46" s="19"/>
    </row>
    <row r="47" spans="1:132" ht="24.75" customHeight="1">
      <c r="A47" s="116" t="s">
        <v>161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8"/>
      <c r="L47" s="51"/>
      <c r="M47" s="252"/>
      <c r="N47" s="253"/>
      <c r="O47" s="253"/>
      <c r="P47" s="253"/>
      <c r="Q47" s="253"/>
      <c r="R47" s="254"/>
      <c r="S47" s="52"/>
      <c r="T47" s="116" t="s">
        <v>185</v>
      </c>
      <c r="U47" s="117"/>
      <c r="V47" s="117"/>
      <c r="W47" s="117"/>
      <c r="X47" s="117"/>
      <c r="Y47" s="117"/>
      <c r="Z47" s="117"/>
      <c r="AA47" s="117"/>
      <c r="AB47" s="117"/>
      <c r="AC47" s="117"/>
      <c r="AD47" s="118"/>
      <c r="AF47" s="19" t="str">
        <f>IF(Q44&lt;=45,IF(OR(AND(M44="А",R44&lt;=4),AND(M44="Б",R44=5)),1,""),IF(Q44&lt;=90,IF(OR(AND(M44="А",R44&lt;=4),AND(M44="Б",R44=5)),2,""),""))</f>
        <v/>
      </c>
      <c r="AG47" s="19" t="str">
        <f>IF(Q44&lt;=45,IF(OR(AND(M44="Б",R44&lt;=4),AND(M44="А",R44=5)),1,""),IF(Q44&lt;=90,IF(OR(AND(M44="Б",R44&lt;=4),AND(M44="А",R44=5)),2,""),""))</f>
        <v/>
      </c>
      <c r="AH47" s="19"/>
      <c r="AI47" s="19"/>
      <c r="AJ47" s="7" t="str">
        <f>IF(R44&lt;5,CONCATENATE(M44,TEXT(N44,"0")),"")</f>
        <v/>
      </c>
    </row>
    <row r="48" spans="1:132" ht="24.95" customHeight="1" thickBo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1"/>
      <c r="L48" s="51"/>
      <c r="M48" s="252"/>
      <c r="N48" s="253"/>
      <c r="O48" s="253"/>
      <c r="P48" s="253"/>
      <c r="Q48" s="253"/>
      <c r="R48" s="254"/>
      <c r="S48" s="52"/>
      <c r="T48" s="116"/>
      <c r="U48" s="117"/>
      <c r="V48" s="117"/>
      <c r="W48" s="120"/>
      <c r="X48" s="120"/>
      <c r="Y48" s="120"/>
      <c r="Z48" s="120"/>
      <c r="AA48" s="120"/>
      <c r="AB48" s="120"/>
      <c r="AC48" s="120"/>
      <c r="AD48" s="121"/>
    </row>
    <row r="49" spans="1:131" s="22" customFormat="1" ht="21.75" customHeight="1">
      <c r="A49" s="131" t="s">
        <v>111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3"/>
      <c r="W49" s="140" t="s">
        <v>33</v>
      </c>
      <c r="X49" s="141"/>
      <c r="Y49" s="142"/>
      <c r="Z49" s="128" t="s">
        <v>112</v>
      </c>
      <c r="AA49" s="129"/>
      <c r="AB49" s="129"/>
      <c r="AC49" s="129"/>
      <c r="AD49" s="130"/>
      <c r="AF49" s="8"/>
      <c r="AG49" s="8"/>
      <c r="AH49" s="8"/>
      <c r="AI49" s="8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DX49" s="47"/>
      <c r="DY49" s="47"/>
      <c r="DZ49" s="47"/>
      <c r="EA49" s="47"/>
    </row>
    <row r="50" spans="1:131" s="22" customFormat="1" ht="24.95" customHeight="1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6"/>
      <c r="W50" s="143"/>
      <c r="X50" s="144"/>
      <c r="Y50" s="145"/>
      <c r="Z50" s="122"/>
      <c r="AA50" s="123"/>
      <c r="AB50" s="123"/>
      <c r="AC50" s="123"/>
      <c r="AD50" s="124"/>
      <c r="AF50" s="8"/>
      <c r="AG50" s="8"/>
      <c r="AH50" s="8"/>
      <c r="AI50" s="8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DX50" s="47"/>
      <c r="DY50" s="47"/>
      <c r="DZ50" s="47"/>
      <c r="EA50" s="47"/>
    </row>
    <row r="51" spans="1:131" s="22" customFormat="1" ht="24.75" customHeight="1" thickBot="1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9"/>
      <c r="W51" s="146"/>
      <c r="X51" s="147"/>
      <c r="Y51" s="148"/>
      <c r="Z51" s="125"/>
      <c r="AA51" s="126"/>
      <c r="AB51" s="126"/>
      <c r="AC51" s="126"/>
      <c r="AD51" s="127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DX51" s="47"/>
      <c r="DY51" s="47"/>
      <c r="DZ51" s="47"/>
      <c r="EA51" s="47"/>
    </row>
    <row r="52" spans="1:131" s="22" customFormat="1">
      <c r="Y52" s="32"/>
      <c r="Z52" s="32"/>
      <c r="AA52" s="32"/>
      <c r="AB52" s="32"/>
      <c r="AC52" s="32"/>
      <c r="AD52" s="32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DX52" s="47"/>
      <c r="DY52" s="47"/>
      <c r="DZ52" s="47"/>
      <c r="EA52" s="47"/>
    </row>
    <row r="53" spans="1:131" s="22" customFormat="1" ht="18" hidden="1" customHeight="1">
      <c r="A53" s="33"/>
      <c r="B53" s="33"/>
      <c r="C53" s="33"/>
      <c r="D53" s="33"/>
      <c r="E53" s="3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1"/>
      <c r="V53" s="31"/>
      <c r="W53" s="33"/>
      <c r="X53" s="33"/>
      <c r="Y53" s="33"/>
      <c r="Z53" s="33"/>
      <c r="AA53" s="33"/>
      <c r="AB53" s="33"/>
      <c r="AC53" s="33"/>
      <c r="AD53" s="33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DX53" s="47"/>
      <c r="DY53" s="47"/>
      <c r="DZ53" s="47"/>
      <c r="EA53" s="47"/>
    </row>
    <row r="54" spans="1:131" s="22" customFormat="1" ht="12.75" hidden="1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F54" s="34"/>
      <c r="AG54" s="34"/>
      <c r="AH54" s="34"/>
      <c r="AI54" s="34"/>
      <c r="DX54" s="47"/>
      <c r="DY54" s="47"/>
      <c r="DZ54" s="47"/>
      <c r="EA54" s="47"/>
    </row>
    <row r="55" spans="1:131" s="22" customFormat="1" ht="12.75" hidden="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AF55" s="34"/>
      <c r="AG55" s="34"/>
      <c r="AH55" s="34"/>
      <c r="AI55" s="34"/>
      <c r="DX55" s="47"/>
      <c r="DY55" s="47"/>
      <c r="DZ55" s="47"/>
      <c r="EA55" s="47"/>
    </row>
    <row r="56" spans="1:131" s="22" customFormat="1" ht="18" hidden="1" customHeight="1">
      <c r="A56" s="33"/>
      <c r="B56" s="33"/>
      <c r="C56" s="33"/>
      <c r="D56" s="33"/>
      <c r="E56" s="31"/>
      <c r="F56" s="33"/>
      <c r="G56" s="33"/>
      <c r="H56" s="33"/>
      <c r="I56" s="33"/>
      <c r="J56" s="33"/>
      <c r="K56" s="33"/>
      <c r="L56" s="33"/>
      <c r="AF56" s="34"/>
      <c r="AG56" s="34"/>
      <c r="AH56" s="34"/>
      <c r="AI56" s="34"/>
      <c r="DX56" s="47"/>
      <c r="DY56" s="47"/>
      <c r="DZ56" s="47"/>
      <c r="EA56" s="47"/>
    </row>
    <row r="57" spans="1:131" s="22" customFormat="1" ht="12.75" hidden="1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AF57" s="34"/>
      <c r="AG57" s="34"/>
      <c r="AH57" s="34"/>
      <c r="AI57" s="34"/>
      <c r="DX57" s="47"/>
      <c r="DY57" s="47"/>
      <c r="DZ57" s="47"/>
      <c r="EA57" s="47"/>
    </row>
    <row r="58" spans="1:131" s="22" customFormat="1" ht="12.75" hidden="1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AF58" s="34"/>
      <c r="AG58" s="34"/>
      <c r="AH58" s="34"/>
      <c r="AI58" s="34"/>
      <c r="DX58" s="47"/>
      <c r="DY58" s="47"/>
      <c r="DZ58" s="47"/>
      <c r="EA58" s="47"/>
    </row>
    <row r="59" spans="1:131" hidden="1">
      <c r="AF59" s="34"/>
      <c r="AG59" s="34"/>
      <c r="AH59" s="34"/>
      <c r="AI59" s="34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131" hidden="1">
      <c r="AF60" s="34"/>
      <c r="AG60" s="34"/>
      <c r="AH60" s="34"/>
      <c r="AI60" s="34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131" hidden="1">
      <c r="AF61" s="34"/>
      <c r="AG61" s="34"/>
      <c r="AH61" s="34"/>
      <c r="AI61" s="34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131" hidden="1">
      <c r="AF62" s="34"/>
      <c r="AG62" s="34"/>
      <c r="AH62" s="34"/>
      <c r="AI62" s="34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131" hidden="1">
      <c r="AF63" s="34"/>
      <c r="AG63" s="34"/>
      <c r="AH63" s="34"/>
      <c r="AI63" s="34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</sheetData>
  <mergeCells count="193">
    <mergeCell ref="DD12:DV12"/>
    <mergeCell ref="AH11:AI11"/>
    <mergeCell ref="AF11:AG11"/>
    <mergeCell ref="B12:G12"/>
    <mergeCell ref="U12:Z12"/>
    <mergeCell ref="AV11:AW11"/>
    <mergeCell ref="Q11:Q12"/>
    <mergeCell ref="P11:P12"/>
    <mergeCell ref="W11:AD11"/>
    <mergeCell ref="N11:N12"/>
    <mergeCell ref="T10:V11"/>
    <mergeCell ref="AJ11:AL11"/>
    <mergeCell ref="CK12:DC12"/>
    <mergeCell ref="AY12:BQ12"/>
    <mergeCell ref="O11:O12"/>
    <mergeCell ref="C40:D40"/>
    <mergeCell ref="M40:R40"/>
    <mergeCell ref="AM11:AO11"/>
    <mergeCell ref="D10:K10"/>
    <mergeCell ref="BR12:CJ12"/>
    <mergeCell ref="E40:F40"/>
    <mergeCell ref="C39:D39"/>
    <mergeCell ref="H41:I41"/>
    <mergeCell ref="E39:F39"/>
    <mergeCell ref="M47:R48"/>
    <mergeCell ref="T47:AD48"/>
    <mergeCell ref="M46:R46"/>
    <mergeCell ref="W41:X41"/>
    <mergeCell ref="Z41:AA41"/>
    <mergeCell ref="R41:R43"/>
    <mergeCell ref="P41:P43"/>
    <mergeCell ref="A46:K46"/>
    <mergeCell ref="T46:AD46"/>
    <mergeCell ref="A44:K45"/>
    <mergeCell ref="E41:F41"/>
    <mergeCell ref="T44:AD45"/>
    <mergeCell ref="C41:D41"/>
    <mergeCell ref="J41:K41"/>
    <mergeCell ref="A43:K43"/>
    <mergeCell ref="A34:A42"/>
    <mergeCell ref="C34:D34"/>
    <mergeCell ref="B42:I42"/>
    <mergeCell ref="J42:K42"/>
    <mergeCell ref="E36:F36"/>
    <mergeCell ref="J36:K36"/>
    <mergeCell ref="C35:D35"/>
    <mergeCell ref="J37:K37"/>
    <mergeCell ref="H37:I37"/>
    <mergeCell ref="H40:I40"/>
    <mergeCell ref="J40:K40"/>
    <mergeCell ref="Z40:AA40"/>
    <mergeCell ref="AB40:AC40"/>
    <mergeCell ref="J39:K39"/>
    <mergeCell ref="H39:I39"/>
    <mergeCell ref="N41:N43"/>
    <mergeCell ref="AB42:AC42"/>
    <mergeCell ref="T42:AA42"/>
    <mergeCell ref="M41:M43"/>
    <mergeCell ref="T43:AD43"/>
    <mergeCell ref="U41:V41"/>
    <mergeCell ref="O41:O43"/>
    <mergeCell ref="AD34:AD42"/>
    <mergeCell ref="U40:V40"/>
    <mergeCell ref="W40:X40"/>
    <mergeCell ref="AB41:AC41"/>
    <mergeCell ref="Z39:AA39"/>
    <mergeCell ref="W36:X36"/>
    <mergeCell ref="Q41:Q43"/>
    <mergeCell ref="W38:X38"/>
    <mergeCell ref="J38:K38"/>
    <mergeCell ref="C37:D37"/>
    <mergeCell ref="E37:F37"/>
    <mergeCell ref="C38:D38"/>
    <mergeCell ref="H38:I38"/>
    <mergeCell ref="U39:V39"/>
    <mergeCell ref="Z37:AA37"/>
    <mergeCell ref="Z38:AA38"/>
    <mergeCell ref="W39:X39"/>
    <mergeCell ref="E38:F38"/>
    <mergeCell ref="Z5:AA5"/>
    <mergeCell ref="W5:Y5"/>
    <mergeCell ref="H35:I35"/>
    <mergeCell ref="C36:D36"/>
    <mergeCell ref="Z35:AA35"/>
    <mergeCell ref="U36:V36"/>
    <mergeCell ref="H36:I36"/>
    <mergeCell ref="J35:K35"/>
    <mergeCell ref="E35:F35"/>
    <mergeCell ref="J34:K34"/>
    <mergeCell ref="Z34:AA34"/>
    <mergeCell ref="Z36:AA36"/>
    <mergeCell ref="A9:E9"/>
    <mergeCell ref="F9:O9"/>
    <mergeCell ref="F8:O8"/>
    <mergeCell ref="P8:T8"/>
    <mergeCell ref="U8:AD8"/>
    <mergeCell ref="P9:T9"/>
    <mergeCell ref="U9:AD9"/>
    <mergeCell ref="A6:E6"/>
    <mergeCell ref="A7:E7"/>
    <mergeCell ref="P6:T6"/>
    <mergeCell ref="J5:O5"/>
    <mergeCell ref="P7:T7"/>
    <mergeCell ref="F6:O6"/>
    <mergeCell ref="F7:O7"/>
    <mergeCell ref="A1:AD1"/>
    <mergeCell ref="A2:AD2"/>
    <mergeCell ref="A3:AD3"/>
    <mergeCell ref="A4:C4"/>
    <mergeCell ref="E4:G4"/>
    <mergeCell ref="P5:V5"/>
    <mergeCell ref="A5:C5"/>
    <mergeCell ref="E5:G5"/>
    <mergeCell ref="H5:I5"/>
    <mergeCell ref="AB4:AD4"/>
    <mergeCell ref="H4:I4"/>
    <mergeCell ref="J4:O4"/>
    <mergeCell ref="AB5:AD5"/>
    <mergeCell ref="W4:Y4"/>
    <mergeCell ref="Z4:AA4"/>
    <mergeCell ref="P4:V4"/>
    <mergeCell ref="U6:AD6"/>
    <mergeCell ref="U7:AD7"/>
    <mergeCell ref="D11:K11"/>
    <mergeCell ref="M11:M12"/>
    <mergeCell ref="W34:X34"/>
    <mergeCell ref="W35:X35"/>
    <mergeCell ref="U35:V35"/>
    <mergeCell ref="H34:I34"/>
    <mergeCell ref="E34:F34"/>
    <mergeCell ref="U34:V34"/>
    <mergeCell ref="B19:G19"/>
    <mergeCell ref="A8:E8"/>
    <mergeCell ref="A10:C11"/>
    <mergeCell ref="W10:AD10"/>
    <mergeCell ref="M10:R10"/>
    <mergeCell ref="R11:R12"/>
    <mergeCell ref="U13:Z13"/>
    <mergeCell ref="U14:Z14"/>
    <mergeCell ref="B13:G13"/>
    <mergeCell ref="B14:G14"/>
    <mergeCell ref="B29:G29"/>
    <mergeCell ref="U19:Z19"/>
    <mergeCell ref="U20:Z20"/>
    <mergeCell ref="B27:G27"/>
    <mergeCell ref="U24:Z24"/>
    <mergeCell ref="B26:G26"/>
    <mergeCell ref="B17:G17"/>
    <mergeCell ref="B18:G18"/>
    <mergeCell ref="B28:G28"/>
    <mergeCell ref="B21:G21"/>
    <mergeCell ref="B22:G22"/>
    <mergeCell ref="B23:G23"/>
    <mergeCell ref="B15:G15"/>
    <mergeCell ref="B16:G16"/>
    <mergeCell ref="U15:Z15"/>
    <mergeCell ref="U16:Z16"/>
    <mergeCell ref="B24:G24"/>
    <mergeCell ref="B25:G25"/>
    <mergeCell ref="B20:G20"/>
    <mergeCell ref="U17:Z17"/>
    <mergeCell ref="U18:Z18"/>
    <mergeCell ref="U25:Z25"/>
    <mergeCell ref="U26:Z26"/>
    <mergeCell ref="U27:Z27"/>
    <mergeCell ref="U28:Z28"/>
    <mergeCell ref="U21:Z21"/>
    <mergeCell ref="U22:Z22"/>
    <mergeCell ref="U23:Z23"/>
    <mergeCell ref="A47:K48"/>
    <mergeCell ref="Z50:AD51"/>
    <mergeCell ref="Z49:AD49"/>
    <mergeCell ref="A49:V49"/>
    <mergeCell ref="A50:V51"/>
    <mergeCell ref="W49:Y51"/>
    <mergeCell ref="U29:Z29"/>
    <mergeCell ref="U30:Z30"/>
    <mergeCell ref="A33:G33"/>
    <mergeCell ref="T33:Z33"/>
    <mergeCell ref="U31:Z31"/>
    <mergeCell ref="B30:G30"/>
    <mergeCell ref="B31:G31"/>
    <mergeCell ref="B32:G32"/>
    <mergeCell ref="U32:Z32"/>
    <mergeCell ref="AB34:AC34"/>
    <mergeCell ref="AB35:AC35"/>
    <mergeCell ref="AB39:AC39"/>
    <mergeCell ref="AB37:AC37"/>
    <mergeCell ref="AB38:AC38"/>
    <mergeCell ref="AB36:AC36"/>
    <mergeCell ref="W37:X37"/>
    <mergeCell ref="U37:V37"/>
    <mergeCell ref="U38:V38"/>
  </mergeCells>
  <phoneticPr fontId="0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67" orientation="portrait" blackAndWhite="1" r:id="rId1"/>
  <headerFooter alignWithMargins="0"/>
  <cellWatches>
    <cellWatch r="E3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P64"/>
  <sheetViews>
    <sheetView workbookViewId="0">
      <selection activeCell="D16" sqref="D16"/>
    </sheetView>
  </sheetViews>
  <sheetFormatPr defaultRowHeight="12.75"/>
  <cols>
    <col min="1" max="1" width="9.140625" style="7"/>
    <col min="2" max="3" width="10.5703125" style="7" customWidth="1"/>
    <col min="4" max="5" width="9.140625" style="7"/>
    <col min="6" max="6" width="9.42578125" style="7" customWidth="1"/>
    <col min="7" max="7" width="9.140625" style="7"/>
    <col min="8" max="9" width="10.5703125" style="7" customWidth="1"/>
    <col min="10" max="16384" width="9.140625" style="7"/>
  </cols>
  <sheetData>
    <row r="1" spans="1:42" ht="14.25">
      <c r="A1" s="3" t="s">
        <v>115</v>
      </c>
      <c r="B1" s="3"/>
      <c r="C1" s="3"/>
      <c r="D1" s="3"/>
      <c r="E1" s="3"/>
      <c r="F1" s="3" t="s">
        <v>116</v>
      </c>
      <c r="G1" s="3"/>
      <c r="H1" s="3"/>
      <c r="I1" s="1"/>
      <c r="J1" s="3"/>
      <c r="K1" s="1"/>
      <c r="AP1" s="42">
        <v>3.7592592592592594E-2</v>
      </c>
    </row>
    <row r="2" spans="1:42" ht="14.25">
      <c r="A2" s="3"/>
      <c r="B2" s="3"/>
      <c r="C2" s="3"/>
      <c r="D2" s="3"/>
      <c r="E2" s="3"/>
      <c r="F2" s="13" t="s">
        <v>97</v>
      </c>
      <c r="G2" s="279" t="s">
        <v>73</v>
      </c>
      <c r="H2" s="279"/>
      <c r="I2" s="311" t="s">
        <v>50</v>
      </c>
      <c r="J2" s="311"/>
      <c r="K2" s="1"/>
      <c r="AP2" s="42"/>
    </row>
    <row r="3" spans="1:42" s="6" customFormat="1" ht="18.75" customHeight="1">
      <c r="A3" s="312" t="s">
        <v>48</v>
      </c>
      <c r="B3" s="312"/>
      <c r="C3" s="312"/>
      <c r="D3" s="312"/>
      <c r="E3" s="312"/>
      <c r="F3" s="312"/>
      <c r="G3" s="312"/>
      <c r="H3" s="312"/>
      <c r="I3" s="312"/>
      <c r="J3" s="312"/>
      <c r="K3" s="3"/>
    </row>
    <row r="4" spans="1:42" ht="12.75" customHeight="1">
      <c r="A4" s="80" t="s">
        <v>38</v>
      </c>
      <c r="B4" s="80"/>
      <c r="C4" s="81"/>
      <c r="D4" s="80"/>
      <c r="E4" s="80"/>
      <c r="F4" s="80"/>
      <c r="G4" s="80" t="s">
        <v>41</v>
      </c>
      <c r="H4" s="80"/>
      <c r="I4" s="82"/>
      <c r="J4" s="80"/>
      <c r="K4" s="3"/>
    </row>
    <row r="5" spans="1:42">
      <c r="A5" s="80" t="s">
        <v>117</v>
      </c>
      <c r="B5" s="80"/>
      <c r="C5" s="82"/>
      <c r="D5" s="80"/>
      <c r="E5" s="80"/>
      <c r="F5" s="80"/>
      <c r="G5" s="80" t="s">
        <v>42</v>
      </c>
      <c r="H5" s="80"/>
      <c r="I5" s="82"/>
      <c r="J5" s="80"/>
      <c r="K5" s="3"/>
    </row>
    <row r="6" spans="1:42">
      <c r="A6" s="80" t="s">
        <v>118</v>
      </c>
      <c r="B6" s="80"/>
      <c r="C6" s="82"/>
      <c r="D6" s="80"/>
      <c r="E6" s="80"/>
      <c r="F6" s="80"/>
      <c r="G6" s="80" t="s">
        <v>43</v>
      </c>
      <c r="H6" s="80"/>
      <c r="I6" s="82"/>
      <c r="J6" s="80"/>
      <c r="K6" s="3"/>
    </row>
    <row r="7" spans="1:42" s="22" customFormat="1">
      <c r="A7" s="80" t="s">
        <v>119</v>
      </c>
      <c r="B7" s="80"/>
      <c r="C7" s="82"/>
      <c r="D7" s="80"/>
      <c r="E7" s="80"/>
      <c r="F7" s="80"/>
      <c r="G7" s="80" t="s">
        <v>79</v>
      </c>
      <c r="H7" s="80"/>
      <c r="I7" s="82"/>
      <c r="J7" s="80"/>
      <c r="K7" s="3"/>
    </row>
    <row r="8" spans="1:42" s="22" customFormat="1">
      <c r="A8" s="80" t="s">
        <v>120</v>
      </c>
      <c r="B8" s="80"/>
      <c r="C8" s="82"/>
      <c r="D8" s="80"/>
      <c r="E8" s="80"/>
      <c r="F8" s="80"/>
      <c r="G8" s="313" t="s">
        <v>78</v>
      </c>
      <c r="H8" s="313"/>
      <c r="I8" s="313"/>
      <c r="J8" s="313"/>
      <c r="K8" s="3"/>
    </row>
    <row r="9" spans="1:42" s="22" customFormat="1">
      <c r="A9" s="80" t="s">
        <v>121</v>
      </c>
      <c r="B9" s="80"/>
      <c r="C9" s="80"/>
      <c r="D9" s="80"/>
      <c r="E9" s="80"/>
      <c r="F9" s="80"/>
      <c r="G9" s="80" t="s">
        <v>45</v>
      </c>
      <c r="H9" s="80"/>
      <c r="I9" s="80"/>
      <c r="J9" s="80"/>
      <c r="K9" s="3"/>
    </row>
    <row r="10" spans="1:42" s="22" customFormat="1" ht="9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42" s="35" customFormat="1" ht="18.75" customHeight="1" thickBot="1">
      <c r="A11" s="67" t="s">
        <v>46</v>
      </c>
      <c r="B11" s="68"/>
      <c r="C11" s="296" t="s">
        <v>113</v>
      </c>
      <c r="D11" s="296"/>
      <c r="E11" s="296"/>
      <c r="F11" s="296"/>
      <c r="G11" s="296"/>
      <c r="H11" s="296"/>
      <c r="I11" s="297" t="s">
        <v>80</v>
      </c>
      <c r="J11" s="297"/>
    </row>
    <row r="12" spans="1:42" s="22" customFormat="1" ht="18" customHeight="1">
      <c r="A12" s="306" t="s">
        <v>75</v>
      </c>
      <c r="B12" s="298" t="s">
        <v>47</v>
      </c>
      <c r="C12" s="299"/>
      <c r="D12" s="300"/>
      <c r="E12" s="304" t="s">
        <v>39</v>
      </c>
      <c r="F12" s="306" t="s">
        <v>75</v>
      </c>
      <c r="G12" s="298" t="s">
        <v>47</v>
      </c>
      <c r="H12" s="299"/>
      <c r="I12" s="300"/>
      <c r="J12" s="304" t="s">
        <v>39</v>
      </c>
      <c r="K12" s="7"/>
    </row>
    <row r="13" spans="1:42" ht="11.25" customHeight="1">
      <c r="A13" s="307"/>
      <c r="B13" s="301"/>
      <c r="C13" s="302"/>
      <c r="D13" s="303"/>
      <c r="E13" s="305"/>
      <c r="F13" s="307"/>
      <c r="G13" s="301"/>
      <c r="H13" s="302"/>
      <c r="I13" s="303"/>
      <c r="J13" s="305"/>
    </row>
    <row r="14" spans="1:42" ht="19.5" customHeight="1">
      <c r="A14" s="308"/>
      <c r="B14" s="314" t="s">
        <v>49</v>
      </c>
      <c r="C14" s="315"/>
      <c r="D14" s="69" t="s">
        <v>40</v>
      </c>
      <c r="E14" s="70" t="s">
        <v>114</v>
      </c>
      <c r="F14" s="308"/>
      <c r="G14" s="294" t="s">
        <v>49</v>
      </c>
      <c r="H14" s="295"/>
      <c r="I14" s="69" t="s">
        <v>40</v>
      </c>
      <c r="J14" s="70" t="s">
        <v>114</v>
      </c>
    </row>
    <row r="15" spans="1:42" ht="14.25" customHeight="1">
      <c r="A15" s="71">
        <v>1</v>
      </c>
      <c r="B15" s="310" t="s">
        <v>159</v>
      </c>
      <c r="C15" s="310"/>
      <c r="D15" s="72">
        <v>5</v>
      </c>
      <c r="E15" s="73"/>
      <c r="F15" s="71">
        <v>1</v>
      </c>
      <c r="G15" s="310" t="s">
        <v>159</v>
      </c>
      <c r="H15" s="310"/>
      <c r="I15" s="72">
        <v>6</v>
      </c>
      <c r="J15" s="73"/>
    </row>
    <row r="16" spans="1:42" ht="14.25" customHeight="1">
      <c r="A16" s="74"/>
      <c r="B16" s="310"/>
      <c r="C16" s="310"/>
      <c r="D16" s="75"/>
      <c r="E16" s="76"/>
      <c r="F16" s="74"/>
      <c r="G16" s="310"/>
      <c r="H16" s="310"/>
      <c r="I16" s="75"/>
      <c r="J16" s="76"/>
    </row>
    <row r="17" spans="1:11" ht="15" customHeight="1" thickBot="1">
      <c r="A17" s="77"/>
      <c r="B17" s="316"/>
      <c r="C17" s="316"/>
      <c r="D17" s="78"/>
      <c r="E17" s="79"/>
      <c r="F17" s="77"/>
      <c r="G17" s="316"/>
      <c r="H17" s="316"/>
      <c r="I17" s="78"/>
      <c r="J17" s="79"/>
    </row>
    <row r="18" spans="1:11" ht="14.25">
      <c r="A18" s="2"/>
    </row>
    <row r="19" spans="1:11">
      <c r="A19" s="321" t="s">
        <v>24</v>
      </c>
      <c r="B19" s="321"/>
      <c r="C19" s="321"/>
      <c r="D19" s="321"/>
      <c r="E19" s="321"/>
      <c r="F19" s="321"/>
      <c r="G19" s="321"/>
      <c r="H19" s="321"/>
      <c r="I19" s="321"/>
      <c r="J19" s="321"/>
      <c r="K19" s="83"/>
    </row>
    <row r="20" spans="1:11">
      <c r="A20" s="84"/>
      <c r="B20" s="85"/>
      <c r="C20" s="85"/>
      <c r="D20" s="85"/>
      <c r="E20" s="85"/>
      <c r="F20" s="85"/>
      <c r="G20" s="85"/>
      <c r="H20" s="85"/>
      <c r="I20" s="85"/>
      <c r="J20" s="85"/>
    </row>
    <row r="21" spans="1:11">
      <c r="A21" s="320" t="s">
        <v>150</v>
      </c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1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spans="1:11">
      <c r="A23" s="84" t="s">
        <v>122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1">
      <c r="A24" s="84" t="s">
        <v>123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1">
      <c r="A25" s="84" t="s">
        <v>124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1">
      <c r="A26" s="84" t="s">
        <v>125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1">
      <c r="A27" s="84" t="s">
        <v>126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1">
      <c r="A28" s="84" t="s">
        <v>90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1">
      <c r="A29" s="84" t="s">
        <v>127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1">
      <c r="A30" s="320" t="s">
        <v>151</v>
      </c>
      <c r="B30" s="320"/>
      <c r="C30" s="320"/>
      <c r="D30" s="320"/>
      <c r="E30" s="320"/>
      <c r="F30" s="320"/>
      <c r="G30" s="320"/>
      <c r="H30" s="320"/>
      <c r="I30" s="320"/>
      <c r="J30" s="320"/>
    </row>
    <row r="31" spans="1:11">
      <c r="A31" s="84" t="s">
        <v>91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1">
      <c r="A32" s="84" t="s">
        <v>128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>
      <c r="A33" s="84" t="s">
        <v>129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>
      <c r="A34" s="84" t="s">
        <v>92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>
      <c r="A35" s="84" t="s">
        <v>99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>
      <c r="A36" s="84" t="s">
        <v>130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>
      <c r="A37" s="84" t="s">
        <v>131</v>
      </c>
      <c r="B37" s="85"/>
      <c r="C37" s="85"/>
      <c r="D37" s="85"/>
      <c r="E37" s="85"/>
      <c r="F37" s="85"/>
      <c r="G37" s="85"/>
      <c r="H37" s="85"/>
      <c r="I37" s="85"/>
      <c r="J37" s="85"/>
    </row>
    <row r="38" spans="1:10">
      <c r="A38" s="84" t="s">
        <v>93</v>
      </c>
      <c r="B38" s="85"/>
      <c r="C38" s="85"/>
      <c r="D38" s="85"/>
      <c r="E38" s="85"/>
      <c r="F38" s="85"/>
      <c r="G38" s="85"/>
      <c r="H38" s="85"/>
      <c r="I38" s="85"/>
      <c r="J38" s="85"/>
    </row>
    <row r="39" spans="1:10">
      <c r="A39" s="84" t="s">
        <v>94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>
      <c r="A40" s="84" t="s">
        <v>132</v>
      </c>
      <c r="B40" s="85"/>
      <c r="C40" s="85"/>
      <c r="D40" s="85"/>
      <c r="E40" s="85"/>
      <c r="F40" s="85"/>
      <c r="G40" s="85"/>
      <c r="H40" s="85"/>
      <c r="I40" s="87"/>
      <c r="J40" s="85"/>
    </row>
    <row r="41" spans="1:10">
      <c r="A41" s="84"/>
      <c r="B41" s="85"/>
      <c r="C41" s="85"/>
      <c r="D41" s="85"/>
      <c r="E41" s="85"/>
      <c r="F41" s="85"/>
      <c r="G41" s="85"/>
      <c r="H41" s="85"/>
      <c r="I41" s="85"/>
      <c r="J41" s="85"/>
    </row>
    <row r="42" spans="1:10">
      <c r="A42" s="320" t="s">
        <v>26</v>
      </c>
      <c r="B42" s="320"/>
      <c r="C42" s="320"/>
      <c r="D42" s="320"/>
      <c r="E42" s="320"/>
      <c r="F42" s="320"/>
      <c r="G42" s="320"/>
      <c r="H42" s="320"/>
      <c r="I42" s="320"/>
      <c r="J42" s="320"/>
    </row>
    <row r="43" spans="1:10">
      <c r="A43" s="84" t="s">
        <v>95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>
      <c r="A44" s="84" t="s">
        <v>133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10">
      <c r="A45" s="84" t="s">
        <v>96</v>
      </c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22.5" customHeight="1">
      <c r="A46" s="317" t="s">
        <v>134</v>
      </c>
      <c r="B46" s="317"/>
      <c r="C46" s="317"/>
      <c r="D46" s="317"/>
      <c r="E46" s="317"/>
      <c r="F46" s="317"/>
      <c r="G46" s="317"/>
      <c r="H46" s="317"/>
      <c r="I46" s="317"/>
      <c r="J46" s="317"/>
    </row>
    <row r="47" spans="1:10" ht="22.5" customHeight="1">
      <c r="A47" s="317" t="s">
        <v>82</v>
      </c>
      <c r="B47" s="317"/>
      <c r="C47" s="317"/>
      <c r="D47" s="317"/>
      <c r="E47" s="317"/>
      <c r="F47" s="317"/>
      <c r="G47" s="317"/>
      <c r="H47" s="317"/>
      <c r="I47" s="317"/>
      <c r="J47" s="317"/>
    </row>
    <row r="48" spans="1:10">
      <c r="A48" s="84" t="s">
        <v>135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>
      <c r="A49" s="84" t="s">
        <v>136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0">
      <c r="A50" s="84" t="s">
        <v>137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>
      <c r="A51" s="84" t="s">
        <v>138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>
      <c r="A52" s="4" t="s">
        <v>139</v>
      </c>
    </row>
    <row r="53" spans="1:10">
      <c r="A53" s="4" t="s">
        <v>44</v>
      </c>
    </row>
    <row r="54" spans="1:10">
      <c r="A54" s="4" t="s">
        <v>140</v>
      </c>
    </row>
    <row r="55" spans="1:10">
      <c r="A55" s="4" t="s">
        <v>141</v>
      </c>
    </row>
    <row r="56" spans="1:10">
      <c r="A56" s="4" t="s">
        <v>142</v>
      </c>
    </row>
    <row r="57" spans="1:10" ht="35.25" customHeight="1">
      <c r="A57" s="318" t="s">
        <v>74</v>
      </c>
      <c r="B57" s="318"/>
      <c r="C57" s="318"/>
      <c r="D57" s="318"/>
      <c r="E57" s="318"/>
      <c r="F57" s="318"/>
      <c r="G57" s="318"/>
      <c r="H57" s="318"/>
      <c r="I57" s="318"/>
      <c r="J57" s="318"/>
    </row>
    <row r="58" spans="1:10" ht="12" customHeight="1">
      <c r="A58" s="4"/>
    </row>
    <row r="59" spans="1:10">
      <c r="A59" s="319" t="s">
        <v>98</v>
      </c>
      <c r="B59" s="319"/>
      <c r="C59" s="319"/>
      <c r="D59" s="319"/>
      <c r="E59" s="319"/>
      <c r="F59" s="319"/>
      <c r="G59" s="319"/>
      <c r="H59" s="319"/>
      <c r="I59" s="319"/>
      <c r="J59" s="319"/>
    </row>
    <row r="60" spans="1:10">
      <c r="A60" s="5"/>
    </row>
    <row r="61" spans="1:10">
      <c r="A61" s="45" t="s">
        <v>83</v>
      </c>
      <c r="B61" s="309" t="s">
        <v>37</v>
      </c>
      <c r="C61" s="309"/>
      <c r="D61" s="309"/>
      <c r="E61" s="309"/>
      <c r="F61" s="45" t="s">
        <v>84</v>
      </c>
      <c r="G61" s="309" t="s">
        <v>37</v>
      </c>
      <c r="H61" s="309"/>
      <c r="I61" s="309"/>
      <c r="J61" s="309"/>
    </row>
    <row r="62" spans="1:10">
      <c r="A62" s="4"/>
    </row>
    <row r="63" spans="1:10">
      <c r="A63" s="4" t="s">
        <v>85</v>
      </c>
      <c r="D63" s="309" t="s">
        <v>37</v>
      </c>
      <c r="E63" s="309"/>
      <c r="F63" s="309"/>
      <c r="G63" s="309"/>
      <c r="H63" s="309"/>
      <c r="I63" s="309"/>
      <c r="J63" s="309"/>
    </row>
    <row r="64" spans="1:10">
      <c r="A64" s="4"/>
    </row>
  </sheetData>
  <mergeCells count="31">
    <mergeCell ref="D63:J63"/>
    <mergeCell ref="A42:J42"/>
    <mergeCell ref="G16:H16"/>
    <mergeCell ref="B61:E61"/>
    <mergeCell ref="E12:E13"/>
    <mergeCell ref="F12:F14"/>
    <mergeCell ref="G12:I13"/>
    <mergeCell ref="A30:J30"/>
    <mergeCell ref="A21:J21"/>
    <mergeCell ref="A19:J19"/>
    <mergeCell ref="B17:C17"/>
    <mergeCell ref="G2:H2"/>
    <mergeCell ref="I2:J2"/>
    <mergeCell ref="A3:J3"/>
    <mergeCell ref="G8:J8"/>
    <mergeCell ref="B14:C14"/>
    <mergeCell ref="A12:A14"/>
    <mergeCell ref="G61:J61"/>
    <mergeCell ref="B15:C15"/>
    <mergeCell ref="G15:H15"/>
    <mergeCell ref="B16:C16"/>
    <mergeCell ref="G17:H17"/>
    <mergeCell ref="A46:J46"/>
    <mergeCell ref="A47:J47"/>
    <mergeCell ref="A57:J57"/>
    <mergeCell ref="A59:J59"/>
    <mergeCell ref="G14:H14"/>
    <mergeCell ref="C11:H11"/>
    <mergeCell ref="I11:J11"/>
    <mergeCell ref="B12:D13"/>
    <mergeCell ref="J12:J13"/>
  </mergeCells>
  <phoneticPr fontId="0" type="noConversion"/>
  <pageMargins left="0.59055118110236227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B4"/>
  <sheetViews>
    <sheetView workbookViewId="0">
      <selection activeCell="B3" sqref="B3"/>
    </sheetView>
  </sheetViews>
  <sheetFormatPr defaultRowHeight="12.75"/>
  <cols>
    <col min="1" max="1" width="27.28515625" customWidth="1"/>
    <col min="2" max="2" width="11.42578125" customWidth="1"/>
  </cols>
  <sheetData>
    <row r="1" spans="1:2">
      <c r="A1" s="41" t="s">
        <v>143</v>
      </c>
      <c r="B1" s="88">
        <v>0.66500000000000004</v>
      </c>
    </row>
    <row r="2" spans="1:2">
      <c r="A2" s="41" t="s">
        <v>76</v>
      </c>
      <c r="B2" s="89" t="e">
        <f>#REF!-#REF!+IF(OR(#REF!="П",#REF!=""),"0",#REF!-#REF!-#REF!-#REF!-#REF!-#REF!)</f>
        <v>#REF!</v>
      </c>
    </row>
    <row r="3" spans="1:2">
      <c r="A3" t="s">
        <v>146</v>
      </c>
      <c r="B3" s="100" t="e">
        <f>SUM(#REF!)</f>
        <v>#REF!</v>
      </c>
    </row>
    <row r="4" spans="1:2">
      <c r="A4" t="s">
        <v>147</v>
      </c>
      <c r="B4" t="e">
        <f>COUNTIF(#REF!,"&gt;0")</f>
        <v>#REF!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Лицевая</vt:lpstr>
      <vt:lpstr>Оборотная</vt:lpstr>
      <vt:lpstr>Vars</vt:lpstr>
      <vt:lpstr>Игровое_время</vt:lpstr>
      <vt:lpstr>Лицевая!Область_печати</vt:lpstr>
      <vt:lpstr>Оборотная!Область_печати</vt:lpstr>
      <vt:lpstr>Стартовое_время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</dc:creator>
  <cp:lastModifiedBy>Сотников Сергей</cp:lastModifiedBy>
  <cp:lastPrinted>2015-12-10T18:14:43Z</cp:lastPrinted>
  <dcterms:created xsi:type="dcterms:W3CDTF">2001-12-15T14:11:31Z</dcterms:created>
  <dcterms:modified xsi:type="dcterms:W3CDTF">2015-12-10T19:38:51Z</dcterms:modified>
</cp:coreProperties>
</file>